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982" documentId="13_ncr:1_{F6CB121F-512D-4AA6-A0C1-0FB36C537598}" xr6:coauthVersionLast="47" xr6:coauthVersionMax="47" xr10:uidLastSave="{A970D0E7-F0D6-475D-AEB9-AD46CC034890}"/>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<sst xmlns="http://schemas.openxmlformats.org/spreadsheetml/2006/main" count="180289" uniqueCount="39129">
  <si>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</si>
  <si>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</si>
  <si>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</si>
  <si>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</si>
  <si>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</si>
  <si>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</si>
  <si>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</si>
  <si>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</si>
  <si>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</si>
  <si>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</si>
  <si>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</si>
  <si>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</si>
  <si>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</si>
  <si>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</si>
  <si>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</si>
  <si>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</si>
  <si>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</si>
  <si>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</si>
  <si>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</si>
  <si>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</si>
  <si>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</si>
  <si>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</si>
  <si>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</si>
  <si>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</si>
  <si>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</si>
  <si>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</si>
  <si>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</si>
  <si>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</si>
  <si>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</si>
  <si>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</si>
  <si>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</si>
  <si>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</si>
  <si>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</si>
  <si>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</si>
  <si>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</si>
  <si>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</si>
  <si>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</si>
  <si>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</si>
  <si>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</si>
  <si>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</si>
  <si>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</si>
  <si>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</si>
  <si>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</si>
  <si>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</si>
  <si>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</si>
  <si>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</si>
  <si>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</si>
  <si>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</si>
  <si>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</si>
  <si>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</si>
  <si>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</si>
  <si>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</si>
  <si>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</si>
  <si>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</si>
  <si>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</si>
  <si>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</si>
  <si>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</si>
  <si>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</si>
  <si>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</si>
  <si>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</si>
  <si>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</si>
  <si>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</si>
  <si>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</si>
  <si>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</si>
  <si>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</si>
  <si>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</si>
  <si>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</si>
  <si>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</si>
  <si>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</si>
  <si>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</si>
  <si>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</si>
  <si>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</si>
  <si>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</si>
  <si>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</si>
  <si>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</si>
  <si>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</si>
  <si>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</si>
  <si>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</si>
  <si>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</si>
  <si>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</si>
  <si>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</si>
  <si>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</si>
  <si>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</si>
  <si>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</si>
  <si>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</si>
  <si>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</si>
  <si>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</si>
  <si>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</si>
  <si>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</si>
  <si>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</si>
  <si>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</si>
  <si>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</si>
  <si>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</si>
  <si>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</si>
  <si>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</si>
  <si>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</si>
  <si>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</si>
  <si>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</si>
  <si>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</si>
  <si>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</si>
  <si>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</si>
  <si>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</si>
  <si>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</si>
  <si>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</si>
  <si>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</si>
  <si>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</si>
  <si>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</si>
  <si>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</si>
  <si>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</si>
  <si>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</si>
  <si>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</si>
  <si>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</si>
  <si>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</si>
  <si>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</si>
  <si>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</si>
  <si>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</si>
  <si>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</si>
  <si>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</si>
  <si>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</si>
  <si>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</si>
  <si>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</si>
  <si>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</si>
  <si>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</si>
  <si>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</si>
  <si>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</si>
  <si>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</si>
  <si>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</si>
  <si>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</si>
  <si>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</si>
  <si>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</si>
  <si>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</si>
  <si>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</si>
  <si>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</si>
  <si>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</si>
  <si>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</si>
  <si>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</si>
  <si>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</si>
  <si>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</si>
  <si>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</si>
  <si>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</si>
  <si>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</si>
  <si>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</si>
  <si>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</si>
  <si>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</si>
  <si>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</si>
  <si>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</si>
  <si>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</si>
  <si>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</si>
  <si>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</si>
  <si>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</si>
  <si>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</si>
  <si>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</si>
  <si>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</si>
  <si>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</si>
  <si>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</si>
  <si>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</si>
  <si>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</si>
  <si>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</si>
  <si>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</si>
  <si>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</si>
  <si>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</si>
  <si>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</si>
  <si>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</si>
  <si>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</si>
  <si>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</si>
  <si>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</si>
  <si>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</si>
  <si>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</si>
  <si>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</si>
  <si>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</si>
  <si>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</si>
  <si>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</si>
  <si>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</si>
  <si>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</si>
  <si>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</si>
  <si>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</si>
  <si>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</si>
  <si>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</si>
  <si>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</si>
  <si>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</si>
  <si>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</si>
  <si>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</si>
  <si>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</si>
  <si>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</si>
  <si>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</si>
  <si>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</si>
  <si>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</si>
  <si>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</si>
  <si>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</si>
  <si>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</si>
  <si>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</si>
  <si>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</si>
  <si>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</si>
  <si>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</si>
  <si>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</si>
  <si>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</si>
  <si>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</si>
  <si>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</si>
  <si>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</si>
  <si>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</si>
  <si>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</si>
  <si>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</si>
  <si>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</si>
  <si>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</si>
  <si>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</si>
  <si>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</si>
  <si>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</si>
  <si>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</si>
  <si>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</si>
  <si>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</si>
  <si>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</si>
  <si>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</si>
  <si>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</si>
  <si>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</si>
  <si>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</si>
  <si>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</si>
  <si>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</si>
  <si>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</si>
  <si>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</si>
  <si>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</si>
  <si>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</si>
  <si>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</si>
  <si>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</si>
  <si>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</si>
  <si>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</si>
  <si>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</si>
  <si>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</si>
  <si>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</si>
  <si>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</si>
  <si>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</si>
  <si>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</si>
  <si>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</si>
  <si>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</si>
  <si>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</si>
  <si>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</si>
  <si>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</si>
  <si>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</si>
  <si>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</si>
  <si>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</si>
  <si>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</si>
  <si>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</si>
  <si>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</si>
  <si>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</si>
  <si>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</si>
  <si>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</si>
  <si>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</si>
  <si>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</si>
  <si>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</si>
  <si>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</si>
  <si>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</si>
  <si>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</si>
  <si>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</si>
  <si>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</si>
  <si>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</si>
  <si>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</si>
  <si>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</si>
  <si>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</si>
  <si>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</si>
  <si>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</si>
  <si>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</si>
  <si>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</si>
  <si>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</si>
  <si>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</si>
  <si>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</si>
  <si>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</si>
  <si>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</si>
  <si>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</si>
  <si>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</si>
  <si>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</si>
  <si>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</si>
  <si>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</si>
  <si>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</si>
  <si>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</si>
  <si>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</si>
  <si>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</si>
  <si>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</si>
  <si>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</si>
  <si>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</si>
  <si>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</si>
  <si>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</si>
  <si>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</si>
  <si>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</si>
  <si>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</si>
  <si>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</si>
  <si>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</si>
  <si>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</si>
  <si>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</si>
  <si>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</si>
  <si>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</si>
  <si>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</si>
  <si>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</si>
  <si>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</si>
  <si>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</si>
  <si>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</si>
  <si>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</si>
  <si>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</si>
  <si>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</si>
  <si>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</si>
  <si>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</si>
  <si>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</si>
  <si>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</si>
  <si>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</si>
  <si>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</si>
  <si>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</si>
  <si>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</si>
  <si>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</si>
  <si>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</si>
  <si>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</si>
  <si>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</si>
  <si>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</si>
  <si>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</si>
  <si>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</si>
  <si>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</si>
  <si>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</si>
  <si>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</si>
  <si>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</si>
  <si>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</si>
  <si>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</si>
  <si>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</si>
  <si>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</si>
  <si>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</si>
  <si>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</si>
  <si>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</si>
  <si>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</si>
  <si>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</si>
  <si>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</si>
  <si>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</si>
  <si>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</si>
  <si>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</si>
  <si>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</si>
  <si>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</si>
  <si>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</si>
  <si>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</si>
  <si>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</si>
  <si>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</si>
  <si>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</si>
  <si>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</si>
  <si>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</si>
  <si>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</si>
  <si>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</si>
  <si>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</si>
  <si>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</si>
  <si>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</si>
  <si>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</si>
  <si>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</si>
  <si>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</si>
  <si>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</si>
  <si>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</si>
  <si>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</si>
  <si>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</si>
  <si>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</si>
  <si>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</si>
  <si>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</si>
  <si>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</si>
  <si>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</si>
  <si>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</si>
  <si>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</si>
  <si>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</si>
  <si>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</si>
  <si>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</si>
  <si>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</si>
  <si>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</si>
  <si>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</si>
  <si>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</si>
  <si>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</si>
  <si>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</si>
  <si>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</si>
  <si>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</si>
  <si>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</si>
  <si>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</si>
  <si>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</si>
  <si>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</si>
  <si>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</si>
  <si>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</si>
  <si>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</si>
  <si>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</si>
  <si>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</si>
  <si>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</si>
  <si>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</si>
  <si>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</si>
  <si>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</si>
  <si>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</si>
  <si>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</si>
  <si>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</si>
  <si>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</si>
  <si>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</si>
  <si>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</si>
  <si>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</si>
  <si>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</si>
  <si>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</si>
  <si>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</si>
  <si>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</si>
  <si>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</si>
  <si>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</si>
  <si>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</si>
  <si>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</si>
  <si>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</si>
  <si>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</si>
  <si>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</si>
  <si>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</si>
  <si>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</si>
  <si>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</si>
  <si>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</si>
  <si>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</si>
  <si>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</si>
  <si>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</si>
  <si>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</si>
  <si>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</si>
  <si>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</si>
  <si>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</si>
  <si>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</si>
  <si>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</si>
  <si>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</si>
  <si>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</si>
  <si>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</si>
  <si>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</si>
  <si>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</si>
  <si>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</si>
  <si>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</si>
  <si>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</si>
  <si>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</si>
  <si>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</si>
  <si>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</si>
  <si>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</si>
  <si>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</si>
  <si>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</si>
  <si>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</si>
  <si>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</si>
  <si>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</si>
  <si>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</si>
  <si>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</si>
  <si>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</si>
  <si>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</si>
  <si>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</si>
  <si>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</si>
  <si>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</si>
  <si>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</si>
  <si>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</si>
  <si>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</si>
  <si>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</si>
  <si>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</si>
  <si>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</si>
  <si>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</si>
  <si>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</si>
  <si>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</si>
  <si>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</si>
  <si>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</si>
  <si>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</si>
  <si>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</si>
  <si>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</si>
  <si>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</si>
  <si>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</si>
  <si>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</si>
  <si>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</si>
  <si>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</si>
  <si>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</si>
  <si>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</si>
  <si>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</si>
  <si>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</si>
  <si>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</si>
  <si>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</si>
  <si>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</si>
  <si>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</si>
  <si>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</si>
  <si>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</si>
  <si>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</si>
  <si>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</si>
  <si>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</si>
  <si>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</si>
  <si>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</si>
  <si>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</si>
  <si>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</si>
  <si>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</si>
  <si>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</si>
  <si>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</si>
  <si>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</si>
  <si>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</si>
  <si>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</si>
  <si>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</si>
  <si>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</si>
  <si>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</si>
  <si>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</si>
  <si>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</si>
  <si>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</si>
  <si>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</si>
  <si>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</si>
  <si>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</si>
  <si>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</si>
  <si>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</si>
  <si>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</si>
  <si>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</si>
  <si>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</si>
  <si>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</si>
  <si>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</si>
  <si>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</si>
  <si>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</si>
  <si>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</si>
  <si>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</si>
  <si>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</si>
  <si>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</si>
  <si>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</si>
  <si>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</si>
  <si>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</si>
  <si>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</si>
  <si>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</si>
  <si>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</si>
  <si>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</si>
  <si>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</si>
  <si>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</si>
  <si>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</si>
  <si>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</si>
  <si>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</si>
  <si>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</si>
  <si>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</si>
  <si>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</si>
  <si>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</si>
  <si>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</si>
  <si>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</si>
  <si>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</si>
  <si>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</si>
  <si>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</si>
  <si>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</si>
  <si>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</si>
  <si>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</si>
  <si>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</si>
  <si>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</si>
  <si>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</si>
  <si>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</si>
  <si>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</si>
  <si>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</si>
  <si>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</si>
  <si>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</si>
  <si>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</si>
  <si>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</si>
  <si>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</si>
  <si>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</si>
  <si>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</si>
  <si>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</si>
  <si>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</si>
  <si>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</si>
  <si>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</si>
  <si>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</si>
  <si>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</si>
  <si>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</si>
  <si>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</si>
  <si>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</si>
  <si>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</si>
  <si>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</si>
  <si>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</si>
  <si>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</si>
  <si>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</si>
  <si>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</si>
  <si>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</si>
  <si>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</si>
  <si>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</si>
  <si>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</si>
  <si>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</si>
  <si>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</si>
  <si>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</si>
  <si>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</si>
  <si>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</si>
  <si>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</si>
  <si>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</si>
  <si>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</si>
  <si>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</si>
  <si>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</si>
  <si>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</si>
  <si>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</si>
  <si>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</si>
  <si>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</si>
  <si>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</si>
  <si>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</si>
  <si>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</si>
  <si>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</si>
  <si>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</si>
  <si>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</si>
  <si>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</si>
  <si>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</si>
  <si>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</si>
  <si>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</si>
  <si>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</si>
  <si>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</si>
  <si>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</si>
  <si>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</si>
  <si>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</si>
  <si>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</si>
  <si>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</si>
  <si>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</si>
  <si>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</si>
  <si>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</si>
  <si>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</si>
  <si>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</si>
  <si>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</si>
  <si>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</si>
  <si>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</si>
  <si>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</si>
  <si>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</si>
  <si>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</si>
  <si>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</si>
  <si>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</si>
  <si>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</si>
  <si>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</si>
  <si>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</si>
  <si>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</si>
  <si>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</si>
  <si>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</si>
  <si>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</si>
  <si>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</si>
  <si>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</si>
  <si>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</si>
  <si>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</si>
  <si>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</si>
  <si>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</si>
  <si>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</si>
  <si>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</si>
  <si>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</si>
  <si>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</si>
  <si>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</si>
  <si>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</si>
  <si>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</si>
  <si>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</si>
  <si>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</si>
  <si>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</si>
  <si>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</si>
  <si>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</si>
  <si>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</si>
  <si>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</si>
  <si>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</si>
  <si>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</si>
  <si>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</si>
  <si>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</si>
  <si>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</si>
  <si>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</si>
  <si>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</si>
  <si>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</si>
  <si>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</si>
  <si>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</si>
  <si>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</si>
  <si>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</si>
  <si>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</si>
  <si>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</si>
  <si>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</si>
  <si>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</si>
  <si>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</si>
  <si>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</si>
  <si>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</si>
  <si>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</si>
  <si>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</si>
  <si>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</si>
  <si>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</si>
  <si>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</si>
  <si>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</si>
  <si>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</si>
  <si>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</si>
  <si>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</si>
  <si>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</si>
  <si>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</si>
  <si>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</si>
  <si>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</si>
  <si>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</si>
  <si>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</si>
  <si>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</si>
  <si>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</si>
  <si>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</si>
  <si>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</si>
  <si>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</si>
  <si>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</si>
  <si>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</si>
  <si>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</si>
  <si>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</si>
  <si>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</si>
  <si>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</si>
  <si>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</si>
  <si>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</si>
  <si>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</si>
  <si>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</si>
  <si>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</si>
  <si>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</si>
  <si>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</si>
  <si>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</si>
  <si>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</si>
  <si>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</si>
  <si>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</si>
  <si>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</si>
  <si>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</si>
  <si>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</si>
  <si>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</si>
  <si>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</si>
  <si>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</si>
  <si>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</si>
  <si>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</si>
  <si>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</si>
  <si>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</si>
  <si>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</si>
  <si>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</si>
  <si>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</si>
  <si>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</si>
  <si>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</si>
  <si>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</si>
  <si>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</si>
  <si>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</si>
  <si>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</si>
  <si>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</si>
  <si>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</si>
  <si>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</si>
  <si>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</si>
  <si>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</si>
  <si>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</si>
  <si>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</si>
  <si>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</si>
  <si>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</si>
  <si>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</si>
  <si>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</si>
  <si>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</si>
  <si>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</si>
  <si>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</si>
  <si>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</si>
  <si>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</si>
  <si>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</si>
  <si>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</si>
  <si>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</si>
  <si>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</si>
  <si>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</si>
  <si>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</si>
  <si>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</si>
  <si>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</si>
  <si>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</si>
  <si>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</si>
  <si>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</si>
  <si>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</si>
  <si>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</si>
  <si>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</si>
  <si>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</si>
  <si>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</si>
  <si>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</si>
  <si>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</si>
  <si>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</si>
  <si>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</si>
  <si>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</si>
  <si>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</si>
  <si>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</si>
  <si>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</si>
  <si>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</si>
  <si>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</si>
  <si>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</si>
  <si>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</si>
  <si>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</si>
  <si>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</si>
  <si>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</si>
  <si>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</si>
  <si>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</si>
  <si>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</si>
  <si>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</si>
  <si>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</si>
  <si>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</si>
  <si>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</si>
  <si>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</si>
  <si>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</si>
  <si>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</si>
  <si>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</si>
  <si>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</si>
  <si>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</si>
  <si>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</si>
  <si>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</si>
  <si>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</si>
  <si>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</si>
  <si>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</si>
  <si>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</si>
  <si>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</si>
  <si>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</si>
  <si>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</si>
  <si>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</si>
  <si>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</si>
  <si>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</si>
  <si>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</si>
  <si>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</si>
  <si>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</si>
  <si>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</si>
  <si>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</si>
  <si>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</si>
  <si>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</si>
  <si>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</si>
  <si>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</si>
  <si>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</si>
  <si>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</si>
  <si>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</si>
  <si>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</si>
  <si>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</si>
  <si>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</si>
  <si>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</si>
  <si>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</si>
  <si>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</si>
  <si>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</si>
  <si>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</si>
  <si>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</si>
  <si>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</si>
  <si>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</si>
  <si>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</si>
  <si>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</si>
  <si>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</si>
  <si>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</si>
  <si>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</si>
  <si>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</si>
  <si>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</si>
  <si>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</si>
  <si>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</si>
  <si>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</si>
  <si>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</si>
  <si>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</si>
  <si>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</si>
  <si>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</si>
  <si>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</si>
  <si>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</si>
  <si>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</si>
  <si>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</si>
  <si>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</si>
  <si>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</si>
  <si>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</si>
  <si>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</si>
  <si>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</si>
  <si>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</si>
  <si>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</si>
  <si>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</si>
  <si>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</si>
  <si>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</si>
  <si>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</si>
  <si>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</si>
  <si>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</si>
  <si>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</si>
  <si>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</si>
  <si>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</si>
  <si>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</si>
  <si>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</si>
  <si>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</si>
  <si>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</si>
  <si>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</si>
  <si>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</si>
  <si>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</si>
  <si>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</si>
  <si>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</si>
  <si>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</si>
  <si>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</si>
  <si>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</si>
  <si>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</si>
  <si>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</si>
  <si>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</si>
  <si>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</si>
  <si>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</si>
  <si>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</si>
  <si>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</si>
  <si>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</si>
  <si>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</si>
  <si>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</si>
  <si>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</si>
  <si>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</si>
  <si>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</si>
  <si>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</si>
  <si>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</si>
  <si>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</si>
  <si>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</si>
  <si>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</si>
  <si>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</si>
  <si>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</si>
  <si>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</si>
  <si>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</si>
  <si>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</si>
  <si>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</si>
  <si>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</si>
  <si>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</si>
  <si>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</si>
  <si>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</si>
  <si>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</si>
  <si>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</si>
  <si>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</si>
  <si>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</si>
  <si>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</si>
  <si>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</si>
  <si>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</si>
  <si>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</si>
  <si>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</si>
  <si>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</si>
  <si>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</si>
  <si>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</si>
  <si>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</si>
  <si>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</si>
  <si>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</si>
  <si>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</si>
  <si>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</si>
  <si>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</si>
  <si>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</si>
  <si>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</si>
  <si>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</si>
  <si>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</si>
  <si>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</si>
  <si>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</si>
  <si>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</si>
  <si>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</si>
  <si>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</si>
  <si>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</si>
  <si>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</si>
  <si>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</si>
  <si>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</si>
  <si>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</si>
  <si>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</si>
  <si>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</si>
  <si>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</si>
  <si>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</si>
  <si>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</si>
  <si>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</si>
  <si>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</si>
  <si>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</si>
  <si>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</si>
  <si>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</si>
  <si>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</si>
  <si>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</si>
  <si>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</si>
  <si>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</si>
  <si>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</si>
  <si>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</si>
  <si>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</si>
  <si>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</si>
  <si>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</si>
  <si>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</si>
  <si>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</si>
  <si>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</si>
  <si>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</si>
  <si>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</si>
  <si>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</si>
  <si>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</si>
  <si>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</si>
  <si>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</si>
  <si>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</si>
  <si>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</si>
  <si>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</si>
  <si>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</si>
  <si>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</si>
  <si>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</si>
  <si>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</si>
  <si>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</si>
  <si>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</si>
  <si>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</si>
  <si>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</si>
  <si>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</si>
  <si>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</si>
  <si>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</si>
  <si>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</si>
  <si>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</si>
  <si>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</si>
  <si>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</si>
  <si>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</si>
  <si>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</si>
  <si>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</si>
  <si>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</si>
  <si>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</si>
  <si>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</si>
  <si>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</si>
  <si>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</si>
  <si>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</si>
  <si>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</si>
  <si>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</si>
  <si>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</si>
  <si>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</si>
  <si>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</si>
  <si>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</si>
  <si>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</si>
  <si>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</si>
  <si>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</si>
  <si>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</si>
  <si>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</si>
  <si>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</si>
  <si>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</si>
  <si>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</si>
  <si>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</si>
  <si>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</si>
  <si>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</si>
  <si>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</si>
  <si>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</si>
  <si>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</si>
  <si>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</si>
  <si>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</si>
  <si>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</si>
  <si>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</si>
  <si>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</si>
  <si>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</si>
  <si>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</si>
  <si>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</si>
  <si>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</si>
  <si>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</si>
  <si>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</si>
  <si>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</si>
  <si>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</si>
  <si>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</si>
  <si>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</si>
  <si>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</si>
  <si>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</si>
  <si>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</si>
  <si>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</si>
  <si>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</si>
  <si>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</si>
  <si>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</si>
  <si>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</si>
  <si>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</si>
  <si>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</si>
  <si>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</si>
  <si>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</si>
  <si>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</si>
  <si>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</si>
  <si>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</si>
  <si>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</si>
  <si>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</si>
  <si>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</si>
  <si>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</si>
  <si>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</si>
  <si>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</si>
  <si>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</si>
  <si>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</si>
  <si>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</si>
  <si>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</si>
  <si>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</si>
  <si>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</si>
  <si>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</si>
  <si>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</si>
  <si>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</si>
  <si>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</si>
  <si>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</si>
  <si>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</si>
  <si>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</si>
  <si>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</si>
  <si>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</si>
  <si>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</si>
  <si>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</si>
  <si>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</si>
  <si>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</si>
  <si>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</si>
  <si>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</si>
  <si>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</si>
  <si>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</si>
  <si>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</si>
  <si>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</si>
  <si>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</si>
  <si>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</si>
  <si>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</si>
  <si>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</si>
  <si>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</si>
  <si>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</si>
  <si>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</si>
  <si>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</si>
  <si>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</si>
  <si>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</si>
  <si>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</si>
  <si>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</si>
  <si>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</si>
  <si>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</si>
  <si>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</si>
  <si>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</si>
  <si>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</si>
  <si>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</si>
  <si>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</si>
  <si>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</si>
  <si>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</si>
  <si>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</si>
  <si>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</si>
  <si>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</si>
  <si>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</si>
  <si>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</si>
  <si>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</si>
  <si>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</si>
  <si>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</si>
  <si>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</si>
  <si>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</si>
  <si>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</si>
  <si>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</si>
  <si>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</si>
  <si>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</si>
  <si>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</si>
  <si>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</si>
  <si>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</si>
  <si>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</si>
  <si>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</si>
  <si>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</si>
  <si>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</si>
  <si>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</si>
  <si>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</si>
  <si>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</si>
  <si>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</si>
  <si>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</si>
  <si>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</si>
  <si>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</si>
  <si>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</si>
  <si>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</si>
  <si>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</si>
  <si>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</si>
  <si>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</si>
  <si>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</si>
  <si>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</si>
  <si>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</si>
  <si>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</si>
  <si>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</si>
  <si>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</si>
  <si>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</si>
  <si>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</si>
  <si>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</si>
  <si>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</si>
  <si>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</si>
  <si>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</si>
  <si>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</si>
  <si>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</si>
  <si>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</si>
  <si>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</si>
  <si>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</si>
  <si>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</si>
  <si>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</si>
  <si>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</si>
  <si>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</si>
  <si>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</si>
  <si>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</si>
  <si>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</si>
  <si>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</si>
  <si>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</si>
  <si>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</si>
  <si>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</si>
  <si>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</si>
  <si>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</si>
  <si>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</si>
  <si>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</si>
  <si>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</si>
  <si>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</si>
  <si>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</si>
  <si>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</si>
  <si>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</si>
  <si>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</si>
  <si>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</si>
  <si>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</si>
  <si>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</si>
  <si>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</si>
  <si>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</si>
  <si>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</si>
  <si>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</si>
  <si>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</si>
  <si>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</si>
  <si>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</si>
  <si>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</si>
  <si>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</si>
  <si>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</si>
  <si>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</si>
  <si>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</si>
  <si>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</si>
  <si>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</si>
  <si>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</si>
  <si>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</si>
  <si>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</si>
  <si>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</si>
  <si>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</si>
  <si>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</si>
  <si>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</si>
  <si>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</si>
  <si>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</si>
  <si>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</si>
  <si>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</si>
  <si>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</si>
  <si>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</si>
  <si>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</si>
  <si>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</si>
  <si>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</si>
  <si>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</si>
  <si>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</si>
  <si>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</si>
  <si>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</si>
  <si>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</si>
  <si>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</si>
  <si>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</si>
  <si>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</si>
  <si>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</si>
  <si>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</si>
  <si>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</si>
  <si>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</si>
  <si>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</si>
  <si>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</si>
  <si>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</si>
  <si>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</si>
  <si>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</si>
  <si>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</si>
  <si>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</si>
  <si>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</si>
  <si>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</si>
  <si>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</si>
  <si>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</si>
  <si>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</si>
  <si>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</si>
  <si>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</si>
  <si>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</si>
  <si>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</si>
  <si>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</si>
  <si>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</si>
  <si>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</si>
  <si>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</si>
  <si>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</si>
  <si>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</si>
  <si>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</si>
  <si>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</si>
  <si>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</si>
  <si>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</si>
  <si>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</si>
  <si>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</si>
  <si>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</si>
  <si>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</si>
  <si>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</si>
  <si>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</si>
  <si>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</si>
  <si>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</si>
  <si>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</si>
  <si>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</si>
  <si>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</si>
  <si>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</si>
  <si>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</si>
  <si>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</si>
  <si>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</si>
  <si>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</si>
  <si>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</si>
  <si>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</si>
  <si>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</si>
  <si>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</si>
  <si>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</si>
  <si>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</si>
  <si>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</si>
  <si>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</si>
  <si>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</si>
  <si>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</si>
  <si>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</si>
  <si>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</si>
  <si>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</si>
  <si>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</si>
  <si>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</si>
  <si>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</si>
  <si>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</si>
  <si>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</si>
  <si>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</si>
  <si>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</si>
  <si>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</si>
  <si>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</si>
  <si>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</si>
  <si>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</si>
  <si>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</si>
  <si>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</si>
  <si>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</si>
  <si>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</si>
  <si>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</si>
  <si>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</si>
  <si>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</si>
  <si>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</si>
  <si>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</si>
  <si>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</si>
  <si>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</si>
  <si>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</si>
  <si>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</si>
  <si>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</si>
  <si>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</si>
  <si>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</si>
  <si>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</si>
  <si>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</si>
  <si>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</si>
  <si>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</si>
  <si>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</si>
  <si>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</si>
  <si>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</si>
  <si>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</si>
  <si>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</si>
  <si>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</si>
  <si>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</si>
  <si>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</si>
  <si>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</si>
  <si>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</si>
  <si>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</si>
  <si>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</si>
  <si>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</si>
  <si>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</si>
  <si>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</si>
  <si>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</si>
  <si>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</si>
  <si>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</si>
  <si>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</si>
  <si>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</si>
  <si>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</si>
  <si>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</si>
  <si>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</si>
  <si>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</si>
  <si>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</si>
  <si>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</si>
  <si>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</si>
  <si>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</si>
  <si>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</si>
  <si>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</si>
  <si>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</si>
  <si>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</si>
  <si>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</si>
  <si>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</si>
  <si>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</si>
  <si>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</si>
  <si>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</si>
  <si>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</si>
  <si>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</si>
  <si>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</si>
  <si>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</si>
  <si>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</si>
  <si>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</si>
  <si>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</si>
  <si>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</si>
  <si>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</si>
  <si>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</si>
  <si>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</si>
  <si>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</si>
  <si>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</si>
  <si>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</si>
  <si>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</si>
  <si>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</si>
  <si>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</si>
  <si>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</si>
  <si>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</si>
  <si>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</si>
  <si>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</si>
  <si>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</si>
  <si>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</si>
  <si>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</si>
  <si>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</si>
  <si>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</si>
  <si>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</si>
  <si>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</si>
  <si>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</si>
  <si>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</si>
  <si>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</si>
  <si>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</si>
  <si>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</si>
  <si>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</si>
  <si>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</si>
  <si>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</si>
  <si>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</si>
  <si>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</si>
  <si>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</si>
  <si>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</si>
  <si>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</si>
  <si>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</si>
  <si>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</si>
  <si>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</si>
  <si>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</si>
  <si>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</si>
  <si>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</si>
  <si>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</si>
  <si>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</si>
  <si>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</si>
  <si>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</si>
  <si>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</si>
  <si>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</si>
  <si>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</si>
  <si>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</si>
  <si>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</si>
  <si>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</si>
  <si>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</si>
  <si>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</si>
  <si>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</si>
  <si>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</si>
  <si>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</si>
  <si>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</si>
  <si>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</si>
  <si>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</si>
  <si>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</si>
  <si>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</si>
  <si>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</si>
  <si>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</si>
  <si>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</si>
  <si>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</si>
  <si>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</si>
  <si>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</si>
  <si>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</si>
  <si>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</si>
  <si>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</si>
  <si>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</si>
  <si>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</si>
  <si>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</si>
  <si>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</si>
  <si>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</si>
  <si>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</si>
  <si>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</si>
  <si>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</si>
  <si>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</si>
  <si>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</si>
  <si>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</si>
  <si>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</si>
  <si>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</si>
  <si>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</si>
  <si>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</si>
  <si>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</si>
  <si>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</si>
  <si>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</si>
  <si>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</si>
  <si>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</si>
  <si>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</si>
  <si>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</si>
  <si>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</si>
  <si>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</si>
  <si>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</si>
  <si>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</si>
  <si>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</si>
  <si>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</si>
  <si>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</si>
  <si>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</si>
  <si>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</si>
  <si>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</si>
  <si>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</si>
  <si>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</si>
  <si>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</si>
  <si>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</si>
  <si>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</si>
  <si>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</si>
  <si>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</si>
  <si>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</si>
  <si>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</si>
  <si>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</si>
  <si>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</si>
  <si>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</si>
  <si>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</si>
  <si>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</si>
  <si>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</si>
  <si>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</si>
  <si>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</si>
  <si>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</si>
  <si>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</si>
  <si>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</si>
  <si>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</si>
  <si>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</si>
  <si>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</si>
  <si>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</si>
  <si>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</si>
  <si>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</si>
  <si>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</si>
  <si>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</si>
  <si>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</si>
  <si>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</si>
  <si>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</si>
  <si>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</si>
  <si>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</si>
  <si>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</si>
  <si>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</si>
  <si>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</si>
  <si>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</si>
  <si>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</si>
  <si>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</si>
  <si>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</si>
  <si>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</si>
  <si>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</si>
  <si>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</si>
  <si>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</si>
  <si>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</si>
  <si>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</si>
  <si>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</si>
  <si>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</si>
  <si>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</si>
  <si>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</si>
  <si>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</si>
  <si>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</si>
  <si>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</si>
  <si>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</si>
  <si>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</si>
  <si>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</si>
  <si>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</si>
  <si>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</si>
  <si>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</si>
  <si>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</si>
  <si>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</si>
  <si>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</si>
  <si>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</si>
  <si>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</si>
  <si>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</si>
  <si>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</si>
  <si>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</si>
  <si>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</si>
  <si>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</si>
  <si>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</si>
  <si>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</si>
  <si>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</si>
  <si>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</si>
  <si>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</si>
  <si>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</si>
  <si>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</si>
  <si>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</si>
  <si>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</si>
  <si>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</si>
  <si>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</si>
  <si>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</si>
  <si>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</si>
  <si>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</si>
  <si>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</si>
  <si>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</si>
  <si>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</si>
  <si>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</si>
  <si>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</si>
  <si>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</si>
  <si>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</si>
  <si>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</si>
  <si>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</si>
  <si>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</si>
  <si>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</si>
  <si>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</si>
  <si>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</si>
  <si>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</si>
  <si>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</si>
  <si>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</si>
  <si>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</si>
  <si>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</si>
  <si>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</si>
  <si>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</si>
  <si>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</si>
  <si>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</si>
  <si>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</si>
  <si>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</si>
  <si>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</si>
  <si>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</si>
  <si>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</si>
  <si>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</si>
  <si>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</si>
  <si>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</si>
  <si>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</si>
  <si>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</si>
  <si>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</si>
  <si>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</si>
  <si>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</si>
  <si>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</si>
  <si>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</si>
  <si>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</si>
  <si>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</si>
  <si>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</si>
  <si>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</si>
  <si>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</si>
  <si>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</si>
  <si>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</si>
  <si>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</si>
  <si>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</si>
  <si>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</si>
  <si>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</si>
  <si>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</si>
  <si>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</si>
  <si>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</si>
  <si>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</si>
  <si>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</si>
  <si>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</si>
  <si>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</si>
  <si>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</si>
  <si>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</si>
  <si>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</si>
  <si>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</si>
  <si>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</si>
  <si>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</si>
  <si>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</si>
  <si>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</si>
  <si>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</si>
  <si>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</si>
  <si>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</si>
  <si>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</si>
  <si>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</si>
  <si>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</si>
  <si>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</si>
  <si>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</si>
  <si>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</si>
  <si>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</si>
  <si>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</si>
  <si>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</si>
  <si>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</si>
  <si>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</si>
  <si>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</si>
  <si>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</si>
  <si>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</si>
  <si>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</si>
  <si>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</si>
  <si>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</si>
  <si>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</si>
  <si>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</si>
  <si>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</si>
  <si>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</si>
  <si>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</si>
  <si>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</si>
  <si>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</si>
  <si>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</si>
  <si>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</si>
  <si>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</si>
  <si>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</si>
  <si>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</si>
  <si>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</si>
  <si>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</si>
  <si>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</si>
  <si>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</si>
  <si>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</si>
  <si>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</si>
  <si>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</si>
  <si>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</si>
  <si>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</si>
  <si>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</si>
  <si>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</si>
  <si>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</si>
  <si>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</si>
  <si>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</si>
  <si>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</si>
  <si>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</si>
  <si>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</si>
  <si>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</si>
  <si>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</si>
  <si>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</si>
  <si>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</si>
  <si>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</si>
  <si>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</si>
  <si>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</si>
  <si>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</si>
  <si>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</si>
  <si>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</si>
  <si>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</si>
  <si>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</si>
  <si>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</si>
  <si>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</si>
  <si>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</si>
  <si>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</si>
  <si>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</si>
  <si>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</si>
  <si>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</si>
  <si>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</si>
  <si>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</si>
  <si>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</si>
  <si>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</si>
  <si>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</si>
  <si>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</si>
  <si>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</si>
  <si>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</si>
  <si>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</si>
  <si>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</si>
  <si>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</si>
  <si>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</si>
  <si>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</si>
  <si>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</si>
  <si>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</si>
  <si>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</si>
  <si>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</si>
  <si>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</si>
  <si>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</si>
  <si>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</si>
  <si>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</si>
  <si>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</si>
  <si>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</si>
  <si>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</si>
  <si>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</si>
  <si>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</si>
  <si>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</si>
  <si>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</si>
  <si>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</si>
  <si>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</si>
  <si>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</si>
  <si>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</si>
  <si>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</si>
  <si>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</si>
  <si>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</si>
  <si>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</si>
  <si>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</si>
  <si>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</si>
  <si>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</si>
  <si>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</si>
  <si>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</si>
  <si>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</si>
  <si>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</si>
  <si>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</si>
  <si>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</si>
  <si>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</si>
  <si>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</si>
  <si>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</si>
  <si>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</si>
  <si>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</si>
  <si>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</si>
  <si>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</si>
  <si>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</si>
  <si>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</si>
  <si>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</si>
  <si>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</si>
  <si>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</si>
  <si>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</si>
  <si>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</si>
  <si>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</si>
  <si>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</si>
  <si>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</si>
  <si>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</si>
  <si>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</si>
  <si>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</si>
  <si>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</si>
  <si>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</si>
  <si>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</si>
  <si>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</si>
  <si>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</si>
  <si>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</si>
  <si>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</si>
  <si>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</si>
  <si>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</si>
  <si>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</si>
  <si>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</si>
  <si>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</si>
  <si>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</si>
  <si>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</si>
  <si>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</si>
  <si>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</si>
  <si>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</si>
  <si>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</si>
  <si>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</si>
  <si>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</si>
  <si>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</si>
  <si>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</si>
  <si>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</si>
  <si>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</si>
  <si>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</si>
  <si>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</si>
  <si>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</si>
  <si>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</si>
  <si>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</si>
  <si>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</si>
  <si>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</si>
  <si>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</si>
  <si>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</si>
  <si>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</si>
  <si>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</si>
  <si>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</si>
  <si>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</si>
  <si>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</si>
  <si>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</si>
  <si>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</si>
  <si>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</si>
  <si>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</si>
  <si>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</si>
  <si>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</si>
  <si>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</si>
  <si>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</si>
  <si>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</si>
  <si>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</si>
  <si>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</si>
  <si>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</si>
  <si>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</si>
  <si>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</si>
  <si>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</si>
  <si>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</si>
  <si>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</si>
  <si>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</si>
  <si>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</si>
  <si>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</si>
  <si>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</si>
  <si>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</si>
  <si>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</si>
  <si>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</si>
  <si>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</si>
  <si>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</si>
  <si>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</si>
  <si>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</si>
  <si>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</si>
  <si>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</si>
  <si>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</si>
  <si>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</si>
  <si>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</si>
  <si>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</si>
  <si>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</si>
  <si>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</si>
  <si>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</si>
  <si>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</si>
  <si>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</si>
  <si>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</si>
  <si>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</si>
  <si>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</si>
  <si>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</si>
  <si>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</si>
  <si>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</si>
  <si>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</si>
  <si>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</si>
  <si>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</si>
  <si>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</si>
  <si>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</si>
  <si>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</si>
  <si>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</si>
  <si>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</si>
  <si>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</si>
  <si>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</si>
  <si>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</si>
  <si>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</si>
  <si>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</si>
  <si>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</si>
  <si>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</si>
  <si>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</si>
  <si>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</si>
  <si>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</si>
  <si>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</si>
  <si>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</si>
  <si>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</si>
  <si>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</si>
  <si>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</si>
  <si>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</si>
  <si>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</si>
  <si>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</si>
  <si>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</si>
  <si>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</si>
  <si>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</si>
  <si>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</si>
  <si>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</si>
  <si>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</si>
  <si>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</si>
  <si>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</si>
  <si>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</si>
  <si>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</si>
  <si>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</si>
  <si>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</si>
  <si>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</si>
  <si>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</si>
  <si>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</si>
  <si>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</si>
  <si>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</si>
  <si>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</si>
  <si>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</si>
  <si>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</si>
  <si>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</si>
  <si>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</si>
  <si>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</si>
  <si>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</si>
  <si>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</si>
  <si>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</si>
  <si>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</si>
  <si>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</si>
  <si>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</si>
  <si>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</si>
  <si>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</si>
  <si>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</si>
  <si>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</si>
  <si>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</si>
  <si>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</si>
  <si>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</si>
  <si>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</si>
  <si>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</si>
  <si>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</si>
  <si>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</si>
  <si>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</si>
  <si>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</si>
  <si>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</si>
  <si>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</si>
  <si>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</si>
  <si>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</si>
  <si>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</si>
  <si>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</si>
  <si>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</si>
  <si>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</si>
  <si>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</si>
  <si>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</si>
  <si>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</si>
  <si>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</si>
  <si>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</si>
  <si>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</si>
  <si>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</si>
  <si>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</si>
  <si>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</si>
  <si>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</si>
  <si>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</si>
  <si>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</si>
  <si>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</si>
  <si>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</si>
  <si>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</si>
  <si>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</si>
  <si>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</si>
  <si>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</si>
  <si>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</si>
  <si>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</si>
  <si>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</si>
  <si>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</si>
  <si>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</si>
  <si>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</si>
  <si>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</si>
  <si>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</si>
  <si>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</si>
  <si>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</si>
  <si>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</si>
  <si>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</si>
  <si>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</si>
  <si>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</si>
  <si>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</si>
  <si>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</si>
  <si>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</si>
  <si>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</si>
  <si>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</si>
  <si>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</si>
  <si>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</si>
  <si>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</si>
  <si>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</si>
  <si>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</si>
  <si>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</si>
  <si>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</si>
  <si>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</si>
  <si>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</si>
  <si>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</si>
  <si>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</si>
  <si>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</si>
  <si>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</si>
  <si>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</si>
  <si>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</si>
  <si>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</si>
  <si>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</si>
  <si>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</si>
  <si>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</si>
  <si>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</si>
  <si>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</si>
  <si>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</si>
  <si>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</si>
  <si>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</si>
  <si>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</si>
  <si>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</si>
  <si>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</si>
  <si>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</si>
  <si>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</si>
  <si>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</si>
  <si>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</si>
  <si>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</si>
  <si>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</si>
  <si>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</si>
  <si>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</si>
  <si>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</si>
  <si>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</si>
  <si>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</si>
  <si>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</si>
  <si>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</si>
  <si>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</si>
  <si>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</si>
  <si>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</si>
  <si>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</si>
  <si>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</si>
  <si>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</si>
  <si>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</si>
  <si>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</si>
  <si>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</si>
  <si>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</si>
  <si>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</si>
  <si>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</si>
  <si>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</si>
  <si>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</si>
  <si>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</si>
  <si>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</si>
  <si>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</si>
  <si>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</si>
  <si>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</si>
  <si>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</si>
  <si>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</si>
  <si>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</si>
  <si>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</si>
  <si>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</si>
  <si>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</si>
  <si>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</si>
  <si>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</si>
  <si>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</si>
  <si>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</si>
  <si>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</si>
  <si>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</si>
  <si>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</si>
  <si>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</si>
  <si>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</si>
  <si>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</si>
  <si>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</si>
  <si>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</si>
  <si>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</si>
  <si>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</si>
  <si>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</si>
  <si>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</si>
  <si>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</si>
  <si>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</si>
  <si>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</si>
  <si>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</si>
  <si>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</si>
  <si>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</si>
  <si>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</si>
  <si>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</si>
  <si>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</si>
  <si>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</si>
  <si>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</si>
  <si>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</si>
  <si>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</si>
  <si>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</si>
  <si>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</si>
  <si>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</si>
  <si>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</si>
  <si>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</si>
  <si>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</si>
  <si>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</si>
  <si>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</si>
  <si>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</si>
  <si>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</si>
  <si>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</si>
  <si>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</si>
  <si>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</si>
  <si>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</si>
  <si>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</si>
  <si>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</si>
  <si>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</si>
  <si>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</si>
  <si>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</si>
  <si>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</si>
  <si>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</si>
  <si>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</si>
  <si>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</si>
  <si>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</si>
  <si>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</si>
  <si>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</si>
  <si>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</si>
  <si>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</si>
  <si>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</si>
  <si>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</si>
  <si>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</si>
  <si>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</si>
  <si>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</si>
  <si>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</si>
  <si>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</si>
  <si>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</si>
  <si>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</si>
  <si>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</si>
  <si>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</si>
  <si>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</si>
  <si>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</si>
  <si>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</si>
  <si>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</si>
  <si>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</si>
  <si>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</si>
  <si>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</si>
  <si>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</si>
  <si>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</si>
  <si>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</si>
  <si>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</si>
  <si>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</si>
  <si>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</si>
  <si>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</si>
  <si>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</si>
  <si>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</si>
  <si>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</si>
  <si>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</si>
  <si>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</si>
  <si>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</si>
  <si>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</si>
  <si>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</si>
  <si>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</si>
  <si>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</si>
  <si>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</si>
  <si>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</si>
  <si>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</si>
  <si>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</si>
  <si>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</si>
  <si>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</si>
  <si>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</si>
  <si>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</si>
  <si>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</si>
  <si>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</si>
  <si>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</si>
  <si>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</si>
  <si>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</si>
  <si>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</si>
  <si>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</si>
  <si>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</si>
  <si>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</si>
  <si>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</si>
  <si>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</si>
  <si>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</si>
  <si>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</si>
  <si>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</si>
  <si>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</si>
  <si>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</si>
  <si>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</si>
  <si>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</si>
  <si>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</si>
  <si>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</si>
  <si>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</si>
  <si>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</si>
  <si>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</si>
  <si>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</si>
  <si>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</si>
  <si>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</si>
  <si>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</si>
  <si>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</si>
  <si>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</si>
  <si>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</si>
  <si>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</si>
  <si>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</si>
  <si>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</si>
  <si>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</si>
  <si>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</si>
  <si>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</si>
  <si>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</si>
  <si>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</si>
  <si>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</si>
  <si>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</si>
  <si>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</si>
  <si>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</si>
  <si>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</si>
  <si>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</si>
  <si>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</si>
  <si>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</si>
  <si>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</si>
  <si>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</si>
  <si>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</si>
  <si>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</si>
  <si>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</si>
  <si>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</si>
  <si>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</si>
  <si>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</si>
  <si>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</si>
  <si>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</si>
  <si>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</si>
  <si>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</si>
  <si>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</si>
  <si>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</si>
  <si>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</si>
  <si>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</si>
  <si>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</si>
  <si>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</si>
  <si>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</si>
  <si>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</si>
  <si>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</si>
  <si>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</si>
  <si>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</si>
  <si>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</si>
  <si>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</si>
  <si>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</si>
  <si>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</si>
  <si>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</si>
  <si>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</si>
  <si>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</si>
  <si>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</si>
  <si>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</si>
  <si>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</si>
  <si>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</si>
  <si>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</si>
  <si>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</si>
  <si>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</si>
  <si>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</si>
  <si>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</si>
  <si>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</si>
  <si>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</si>
  <si>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</si>
  <si>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</si>
  <si>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</si>
  <si>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</si>
  <si>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</si>
  <si>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</si>
  <si>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</si>
  <si>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</si>
  <si>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</si>
  <si>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</si>
  <si>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</si>
  <si>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</si>
  <si>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</si>
  <si>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</si>
  <si>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</si>
  <si>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</si>
  <si>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</si>
  <si>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</si>
  <si>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</si>
  <si>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</si>
  <si>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</si>
  <si>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</si>
  <si>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</si>
  <si>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</si>
  <si>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</si>
  <si>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</si>
  <si>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</si>
  <si>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</si>
  <si>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</si>
  <si>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</si>
  <si>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</si>
  <si>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</si>
  <si>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</si>
  <si>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</si>
  <si>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</si>
  <si>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</si>
  <si>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</si>
  <si>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</si>
  <si>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</si>
  <si>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</si>
  <si>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</si>
  <si>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</si>
  <si>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</si>
  <si>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</si>
  <si>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</si>
  <si>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</si>
  <si>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</si>
  <si>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</si>
  <si>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</si>
  <si>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</si>
  <si>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</si>
  <si>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</si>
  <si>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</si>
  <si>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</si>
  <si>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</si>
  <si>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</si>
  <si>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</si>
  <si>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</si>
  <si>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</si>
  <si>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</si>
  <si>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</si>
  <si>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</si>
  <si>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</si>
  <si>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</si>
  <si>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</si>
  <si>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</si>
  <si>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</si>
  <si>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</si>
  <si>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</si>
  <si>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</si>
  <si>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</si>
  <si>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</si>
  <si>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</si>
  <si>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</si>
  <si>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</si>
  <si>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</si>
  <si>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</si>
  <si>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</si>
  <si>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</si>
  <si>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</si>
  <si>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</si>
  <si>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</si>
  <si>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</si>
  <si>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</si>
  <si>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</si>
  <si>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</si>
  <si>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</si>
  <si>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</si>
  <si>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</si>
  <si>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</si>
  <si>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</si>
  <si>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</si>
  <si>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</si>
  <si>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</si>
  <si>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</si>
  <si>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</si>
  <si>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</si>
  <si>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</si>
  <si>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</si>
  <si>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</si>
  <si>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</si>
  <si>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</si>
  <si>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</si>
  <si>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</si>
  <si>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</si>
  <si>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</si>
  <si>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</si>
  <si>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</si>
  <si>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</si>
  <si>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</si>
  <si>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</si>
  <si>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</si>
  <si>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</si>
  <si>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</si>
  <si>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</si>
  <si>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</si>
  <si>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</si>
  <si>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</si>
  <si>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</si>
  <si>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</si>
  <si>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</si>
  <si>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</si>
  <si>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</si>
  <si>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</si>
  <si>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</si>
  <si>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</si>
  <si>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</si>
  <si>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</si>
  <si>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</si>
  <si>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</si>
  <si>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</si>
  <si>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</si>
  <si>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</si>
  <si>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</si>
  <si>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</si>
  <si>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</si>
  <si>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</si>
  <si>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</si>
  <si>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</si>
  <si>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</si>
  <si>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</si>
  <si>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</si>
  <si>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</si>
  <si>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</si>
  <si>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</si>
  <si>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</si>
  <si>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</si>
  <si>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</si>
  <si>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</si>
  <si>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</si>
  <si>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</si>
  <si>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</si>
  <si>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</si>
  <si>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</si>
  <si>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</si>
  <si>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</si>
  <si>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</si>
  <si>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</si>
  <si>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</si>
  <si>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</si>
  <si>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</si>
  <si>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</si>
  <si>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</si>
  <si>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</si>
  <si>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</si>
  <si>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</si>
  <si>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</si>
  <si>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</si>
  <si>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</si>
  <si>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</si>
  <si>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</si>
  <si>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</si>
  <si>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</si>
  <si>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</si>
  <si>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</si>
  <si>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</si>
  <si>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</si>
  <si>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</si>
  <si>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</si>
  <si>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</si>
  <si>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</si>
  <si>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</si>
  <si>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</si>
  <si>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</si>
  <si>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</si>
  <si>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</si>
  <si>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</si>
  <si>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</si>
  <si>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</si>
  <si>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</si>
  <si>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</si>
  <si>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</si>
  <si>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</si>
  <si>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</si>
  <si>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</si>
  <si>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</si>
  <si>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</si>
  <si>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</si>
  <si>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</si>
  <si>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</si>
  <si>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</si>
  <si>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</si>
  <si>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</si>
  <si>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</si>
  <si>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</si>
  <si>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</si>
  <si>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</si>
  <si>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</si>
  <si>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</si>
  <si>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</si>
  <si>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</si>
  <si>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</si>
  <si>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</si>
  <si>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</si>
  <si>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</si>
  <si>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</si>
  <si>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</si>
  <si>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</si>
  <si>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</si>
  <si>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</si>
  <si>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</si>
  <si>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</si>
  <si>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</si>
  <si>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</si>
  <si>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</si>
  <si>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</si>
  <si>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</si>
  <si>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</si>
  <si>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</si>
  <si>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</si>
  <si>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</si>
  <si>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</si>
  <si>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</si>
  <si>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</si>
  <si>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</si>
  <si>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</si>
  <si>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</si>
  <si>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</si>
  <si>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</si>
  <si>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</si>
  <si>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</si>
  <si>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</si>
  <si>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</si>
  <si>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</si>
  <si>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</si>
  <si>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</si>
  <si>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</si>
  <si>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</si>
  <si>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</si>
  <si>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</si>
  <si>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</si>
  <si>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</si>
  <si>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</si>
  <si>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</si>
  <si>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</si>
  <si>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</si>
  <si>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</si>
  <si>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</si>
  <si>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</si>
  <si>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</si>
  <si>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</si>
  <si>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</si>
  <si>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</si>
  <si>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</si>
  <si>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</si>
  <si>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</si>
  <si>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</si>
  <si>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</si>
  <si>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</si>
  <si>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</si>
  <si>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</si>
  <si>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</si>
  <si>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</si>
  <si>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</si>
  <si>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</si>
  <si>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</si>
  <si>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</si>
  <si>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</si>
  <si>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</si>
  <si>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</si>
  <si>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</si>
  <si>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</si>
  <si>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</si>
  <si>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</si>
  <si>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</si>
  <si>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</si>
  <si>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</si>
  <si>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</si>
  <si>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</si>
  <si>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</si>
  <si>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</si>
  <si>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</si>
  <si>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</si>
  <si>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</si>
  <si>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</si>
  <si>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</si>
  <si>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</si>
  <si>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</si>
  <si>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</si>
  <si>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</si>
  <si>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</si>
  <si>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</si>
  <si>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</si>
  <si>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</si>
  <si>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</si>
  <si>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</si>
  <si>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</si>
  <si>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</si>
  <si>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</si>
  <si>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</si>
  <si>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</si>
  <si>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</si>
  <si>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</si>
  <si>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</si>
  <si>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</si>
  <si>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</si>
  <si>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</si>
  <si>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</si>
  <si>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</si>
  <si>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</si>
  <si>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</si>
  <si>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</si>
  <si>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</si>
  <si>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</si>
  <si>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</si>
  <si>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</si>
  <si>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</si>
  <si>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</si>
  <si>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</si>
  <si>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</si>
  <si>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</si>
  <si>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</si>
  <si>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</si>
  <si>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</si>
  <si>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</si>
  <si>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</si>
  <si>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</si>
  <si>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</si>
  <si>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</si>
  <si>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</si>
  <si>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</si>
  <si>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</si>
  <si>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</si>
  <si>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</si>
  <si>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</si>
  <si>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</si>
  <si>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</si>
  <si>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</si>
  <si>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</si>
  <si>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</si>
  <si>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</si>
  <si>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</si>
  <si>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</si>
  <si>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</si>
  <si>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</si>
  <si>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</si>
  <si>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</si>
  <si>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</si>
  <si>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</si>
  <si>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</si>
  <si>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</si>
  <si>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</si>
  <si>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</si>
  <si>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</si>
  <si>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</si>
  <si>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</si>
  <si>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</si>
  <si>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</si>
  <si>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</si>
  <si>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</si>
  <si>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</si>
  <si>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</si>
  <si>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</si>
  <si>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</si>
  <si>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</si>
  <si>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</si>
  <si>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</si>
  <si>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</si>
  <si>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</si>
  <si>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</si>
  <si>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</si>
  <si>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</si>
  <si>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</si>
  <si>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</si>
  <si>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</si>
  <si>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</si>
  <si>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</si>
  <si>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</si>
  <si>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</si>
  <si>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</si>
  <si>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</si>
  <si>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</si>
  <si>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</si>
  <si>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</si>
  <si>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</si>
  <si>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</si>
  <si>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</si>
  <si>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</si>
  <si>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</si>
  <si>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</si>
  <si>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</si>
  <si>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</si>
  <si>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</si>
  <si>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</si>
  <si>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</si>
  <si>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</si>
  <si>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</si>
  <si>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</si>
  <si>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</si>
  <si>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</si>
  <si>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</si>
  <si>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</si>
  <si>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</si>
  <si>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</si>
  <si>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</si>
  <si>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</si>
  <si>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</si>
  <si>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</si>
  <si>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</si>
  <si>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</si>
  <si>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</si>
  <si>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</si>
  <si>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</si>
  <si>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</si>
  <si>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</si>
  <si>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</si>
  <si>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</si>
  <si>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</si>
  <si>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</si>
  <si>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</si>
  <si>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</si>
  <si>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</si>
  <si>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</si>
  <si>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</si>
  <si>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</si>
  <si>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</si>
  <si>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</si>
  <si>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</si>
  <si>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</si>
  <si>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</si>
  <si>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</si>
  <si>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</si>
  <si>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</si>
  <si>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</si>
  <si>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</si>
  <si>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</si>
  <si>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</si>
  <si>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</si>
  <si>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</si>
  <si>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</si>
  <si>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</si>
  <si>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</si>
  <si>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</si>
  <si>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</si>
  <si>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</si>
  <si>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</si>
  <si>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</si>
  <si>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</si>
  <si>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</si>
  <si>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</si>
  <si>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</si>
  <si>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</si>
  <si>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</si>
  <si>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</si>
  <si>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</si>
  <si>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</si>
  <si>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</si>
  <si>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</si>
  <si>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</si>
  <si>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</si>
  <si>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</si>
  <si>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</si>
  <si>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</si>
  <si>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</si>
  <si>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</si>
  <si>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</si>
  <si>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</si>
  <si>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</si>
  <si>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</si>
  <si>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</si>
  <si>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</si>
  <si>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</si>
  <si>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</si>
  <si>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</si>
  <si>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</si>
  <si>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</si>
  <si>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</si>
  <si>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</si>
  <si>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</si>
  <si>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</si>
  <si>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</si>
  <si>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</si>
  <si>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</si>
  <si>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</si>
  <si>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</si>
  <si>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</si>
  <si>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</si>
  <si>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</si>
  <si>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</si>
  <si>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</si>
  <si>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</si>
  <si>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</si>
  <si>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</si>
  <si>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</si>
  <si>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</si>
  <si>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</si>
  <si>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</si>
  <si>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</si>
  <si>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</si>
  <si>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</si>
  <si>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</si>
  <si>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</si>
  <si>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</si>
  <si>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</si>
  <si>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</si>
  <si>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</si>
  <si>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</si>
  <si>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</si>
  <si>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</si>
  <si>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</si>
  <si>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</si>
  <si>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</si>
  <si>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</si>
  <si>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</si>
  <si>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</si>
  <si>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</si>
  <si>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</si>
  <si>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</si>
  <si>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</si>
  <si>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</si>
  <si>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</si>
  <si>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</si>
  <si>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</si>
  <si>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</si>
  <si>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</si>
  <si>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</si>
  <si>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</si>
  <si>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</si>
  <si>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</si>
  <si>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</si>
  <si>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</si>
  <si>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</si>
  <si>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</si>
  <si>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</si>
  <si>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</si>
  <si>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</si>
  <si>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</si>
  <si>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</si>
  <si>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</si>
  <si>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</si>
  <si>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</si>
  <si>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</si>
  <si>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</si>
  <si>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</si>
  <si>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</si>
  <si>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</si>
  <si>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</si>
  <si>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</si>
  <si>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</si>
  <si>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</si>
  <si>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</si>
  <si>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</si>
  <si>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</si>
  <si>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</si>
  <si>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</si>
  <si>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</si>
  <si>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</si>
  <si>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</si>
  <si>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</si>
  <si>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</si>
  <si>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</si>
  <si>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</si>
  <si>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</si>
  <si>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</si>
  <si>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</si>
  <si>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</si>
  <si>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</si>
  <si>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</si>
  <si>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</si>
  <si>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</si>
  <si>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</si>
  <si>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</si>
  <si>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</si>
  <si>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</si>
  <si>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</si>
  <si>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</si>
  <si>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</si>
  <si>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</si>
  <si>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</si>
  <si>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</si>
  <si>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</si>
  <si>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</si>
  <si>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</si>
  <si>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</si>
  <si>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</si>
  <si>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</si>
  <si>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</si>
  <si>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</si>
  <si>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</si>
  <si>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</si>
  <si>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</si>
  <si>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</si>
  <si>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</si>
  <si>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</si>
  <si>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</si>
  <si>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</si>
  <si>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</si>
  <si>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</si>
  <si>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</si>
  <si>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</si>
  <si>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</si>
  <si>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</si>
  <si>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</si>
  <si>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</si>
  <si>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</si>
  <si>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</si>
  <si>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</si>
  <si>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</si>
  <si>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</si>
  <si>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</si>
  <si>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</si>
  <si>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</si>
  <si>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</si>
  <si>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</si>
  <si>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</si>
  <si>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</si>
  <si>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</si>
  <si>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</si>
  <si>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</si>
  <si>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</si>
  <si>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</si>
  <si>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</si>
  <si>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</si>
  <si>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</si>
  <si>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</si>
  <si>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</si>
  <si>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</si>
  <si>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</si>
  <si>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</si>
  <si>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</si>
  <si>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</si>
  <si>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</si>
  <si>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</si>
  <si>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</si>
  <si>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</si>
  <si>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</si>
  <si>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</si>
  <si>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</si>
  <si>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</si>
  <si>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</si>
  <si>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</si>
  <si>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</si>
  <si>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</si>
  <si>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</si>
  <si>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</si>
  <si>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</si>
  <si>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</si>
  <si>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</si>
  <si>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</si>
  <si>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</si>
  <si>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</si>
  <si>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</si>
  <si>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</si>
  <si>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</si>
  <si>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</si>
  <si>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</si>
  <si>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</si>
  <si>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</si>
  <si>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</si>
  <si>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</si>
  <si>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</si>
  <si>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</si>
  <si>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</si>
  <si>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</si>
  <si>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</si>
  <si>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</si>
  <si>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</si>
  <si>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</si>
  <si>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</si>
  <si>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</si>
  <si>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</si>
  <si>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</si>
  <si>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</si>
  <si>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</si>
  <si>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</si>
  <si>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</si>
  <si>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</si>
  <si>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</si>
  <si>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</si>
  <si>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</si>
  <si>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</si>
  <si>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</si>
  <si>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</si>
  <si>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</si>
  <si>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</si>
  <si>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</si>
  <si>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</si>
  <si>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</si>
  <si>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</si>
  <si>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</si>
  <si>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</si>
  <si>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</si>
  <si>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</si>
  <si>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</si>
  <si>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</si>
  <si>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</si>
  <si>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</si>
  <si>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</si>
  <si>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</si>
  <si>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</si>
  <si>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</si>
  <si>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</si>
  <si>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</si>
  <si>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</si>
  <si>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</si>
  <si>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</si>
  <si>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</si>
  <si>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</si>
  <si>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</si>
  <si>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</si>
  <si>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</si>
  <si>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</si>
  <si>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</si>
  <si>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</si>
  <si>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</si>
  <si>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</si>
  <si>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</si>
  <si>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</si>
  <si>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</si>
  <si>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</si>
  <si>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</si>
  <si>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</si>
  <si>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</si>
  <si>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</si>
  <si>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</si>
  <si>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</si>
  <si>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</si>
  <si>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</si>
  <si>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</si>
  <si>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</si>
  <si>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</si>
  <si>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</si>
  <si>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</si>
  <si>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</si>
  <si>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</si>
  <si>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</si>
  <si>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</si>
  <si>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</si>
  <si>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</si>
  <si>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</si>
  <si>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</si>
  <si>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</si>
  <si>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</si>
  <si>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</si>
  <si>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</si>
  <si>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</si>
  <si>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</si>
  <si>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</si>
  <si>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</si>
  <si>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</si>
  <si>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</si>
  <si>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</si>
  <si>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</si>
  <si>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</si>
  <si>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</si>
  <si>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</si>
  <si>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</si>
  <si>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</si>
  <si>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</si>
  <si>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</si>
  <si>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</si>
  <si>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</si>
  <si>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</si>
  <si>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</si>
  <si>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</si>
  <si>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</si>
  <si>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</si>
  <si>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</si>
  <si>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</si>
  <si>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</si>
  <si>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</si>
  <si>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</si>
  <si>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</si>
  <si>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</si>
  <si>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</si>
  <si>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</si>
  <si>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</si>
  <si>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</si>
  <si>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</si>
  <si>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</si>
  <si>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</si>
  <si>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</si>
  <si>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</si>
  <si>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</si>
  <si>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</si>
  <si>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</si>
  <si>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</si>
  <si>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</si>
  <si>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</si>
  <si>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</si>
  <si>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</si>
  <si>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</si>
  <si>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</si>
  <si>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</si>
  <si>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</si>
  <si>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</si>
  <si>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</si>
  <si>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</si>
  <si>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</si>
  <si>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</si>
  <si>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</si>
  <si>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</si>
  <si>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</si>
  <si>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</si>
  <si>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</si>
  <si>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</si>
  <si>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</si>
  <si>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</si>
  <si>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</si>
  <si>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</si>
  <si>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</si>
  <si>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</si>
  <si>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</si>
  <si>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</si>
  <si>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</si>
  <si>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</si>
  <si>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</si>
  <si>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</si>
  <si>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</si>
  <si>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</si>
  <si>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</si>
  <si>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</si>
  <si>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</si>
  <si>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</si>
  <si>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</si>
  <si>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</si>
  <si>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</si>
  <si>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</si>
  <si>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</si>
  <si>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</si>
  <si>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</si>
  <si>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</si>
  <si>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</si>
  <si>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</si>
  <si>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</si>
  <si>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</si>
  <si>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</si>
  <si>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</si>
  <si>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</si>
  <si>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</si>
  <si>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</si>
  <si>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</si>
  <si>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</si>
  <si>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</si>
  <si>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</si>
  <si>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</si>
  <si>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</si>
  <si>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</si>
  <si>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</si>
  <si>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</si>
  <si>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</si>
  <si>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</si>
  <si>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</si>
  <si>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</si>
  <si>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</si>
  <si>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</si>
  <si>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</si>
  <si>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</si>
  <si>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</si>
  <si>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</si>
  <si>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</si>
  <si>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</si>
  <si>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</si>
  <si>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</si>
  <si>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</si>
  <si>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</si>
  <si>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</si>
  <si>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</si>
  <si>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</si>
  <si>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</si>
  <si>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</si>
  <si>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</si>
  <si>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</si>
  <si>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</si>
  <si>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</si>
  <si>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</si>
  <si>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</si>
  <si>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</si>
  <si>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</si>
  <si>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</si>
  <si>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</si>
  <si>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</si>
  <si>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</si>
  <si>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</si>
  <si>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</si>
  <si>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</si>
  <si>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</si>
  <si>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</si>
  <si>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</si>
  <si>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</si>
  <si>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</si>
  <si>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</si>
  <si>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</si>
  <si>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</si>
  <si>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</si>
  <si>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</si>
  <si>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</si>
  <si>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</si>
  <si>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</si>
  <si>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</si>
  <si>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</si>
  <si>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</si>
  <si>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</si>
  <si>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</si>
  <si>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</si>
  <si>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</si>
  <si>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</si>
  <si>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</si>
  <si>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</si>
  <si>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</si>
  <si>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</si>
  <si>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</si>
  <si>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</si>
  <si>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</si>
  <si>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</si>
  <si>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</si>
  <si>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</si>
  <si>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</si>
  <si>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</si>
  <si>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</si>
  <si>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</si>
  <si>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</si>
  <si>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</si>
  <si>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</si>
  <si>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</si>
  <si>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</si>
  <si>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</si>
  <si>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</si>
  <si>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</si>
  <si>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</si>
  <si>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</si>
  <si>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</si>
  <si>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</si>
  <si>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</si>
  <si>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</si>
  <si>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</si>
  <si>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</si>
  <si>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</si>
  <si>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</si>
  <si>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</si>
  <si>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</si>
  <si>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</si>
  <si>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</si>
  <si>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</si>
  <si>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</si>
  <si>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</si>
  <si>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</si>
  <si>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</si>
  <si>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</si>
  <si>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</si>
  <si>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</si>
  <si>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</si>
  <si>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</si>
  <si>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</si>
  <si>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</si>
  <si>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</si>
  <si>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</si>
  <si>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</si>
  <si>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</si>
  <si>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</si>
  <si>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</si>
  <si>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</si>
  <si>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</si>
  <si>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</si>
  <si>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</si>
  <si>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</si>
  <si>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</si>
  <si>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</si>
  <si>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</si>
  <si>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</si>
  <si>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</si>
  <si>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</si>
  <si>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</si>
  <si>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</si>
  <si>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</si>
  <si>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</si>
  <si>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</si>
  <si>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</si>
  <si>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</si>
  <si>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</si>
  <si>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</si>
  <si>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</si>
  <si>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</si>
  <si>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</si>
  <si>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</si>
  <si>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</si>
  <si>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</si>
  <si>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</si>
  <si>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</si>
  <si>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</si>
  <si>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</si>
  <si>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</si>
  <si>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</si>
  <si>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</si>
  <si>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</si>
  <si>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</si>
  <si>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</si>
  <si>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</si>
  <si>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</si>
  <si>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</si>
  <si>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</si>
  <si>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</si>
  <si>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</si>
  <si>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</si>
  <si>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</si>
  <si>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</si>
  <si>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</si>
  <si>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</si>
  <si>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</si>
  <si>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</si>
  <si>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</si>
  <si>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</si>
  <si>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</si>
  <si>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</si>
  <si>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</si>
  <si>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</si>
  <si>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</si>
  <si>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</si>
  <si>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</si>
  <si>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</si>
  <si>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</si>
  <si>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</si>
  <si>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</si>
  <si>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</si>
  <si>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</si>
  <si>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</si>
  <si>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</si>
  <si>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</si>
  <si>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</si>
  <si>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</si>
  <si>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</si>
  <si>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</si>
  <si>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</si>
  <si>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</si>
  <si>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</si>
  <si>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</si>
  <si>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</si>
  <si>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</si>
  <si>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</si>
  <si>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</si>
  <si>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</si>
  <si>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</si>
  <si>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</si>
  <si>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</si>
  <si>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</si>
  <si>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</si>
  <si>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</si>
  <si>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</si>
  <si>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</si>
  <si>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</si>
  <si>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</si>
  <si>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</si>
  <si>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</si>
  <si>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</si>
  <si>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</si>
  <si>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</si>
  <si>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</si>
  <si>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</si>
  <si>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</si>
  <si>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</si>
  <si>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</si>
  <si>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</si>
  <si>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</si>
  <si>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</si>
  <si>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</si>
  <si>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</si>
  <si>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</si>
  <si>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</si>
  <si>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</si>
  <si>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</si>
  <si>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</si>
  <si>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</si>
  <si>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</si>
  <si>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</si>
  <si>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</si>
  <si>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</si>
  <si>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</si>
  <si>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</si>
  <si>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</si>
  <si>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</si>
  <si>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</si>
  <si>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</si>
  <si>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</si>
  <si>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</si>
  <si>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</si>
  <si>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</si>
  <si>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</si>
  <si>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</si>
  <si>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</si>
  <si>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</si>
  <si>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</si>
  <si>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</si>
  <si>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</si>
  <si>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</si>
  <si>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</si>
  <si>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</si>
  <si>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</si>
  <si>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</si>
  <si>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</si>
  <si>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</si>
  <si>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</si>
  <si>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</si>
  <si>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</si>
  <si>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</si>
  <si>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</si>
  <si>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</si>
  <si>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</si>
  <si>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</si>
  <si>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</si>
  <si>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</si>
  <si>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</si>
  <si>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</si>
  <si>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</si>
  <si>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</si>
  <si>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</si>
  <si>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</si>
  <si>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</si>
  <si>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</si>
  <si>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</si>
  <si>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</si>
  <si>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</si>
  <si>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</si>
  <si>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</si>
  <si>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</si>
  <si>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</si>
  <si>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</si>
  <si>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</si>
  <si>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</si>
  <si>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</si>
  <si>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</si>
  <si>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</si>
  <si>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</si>
  <si>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</si>
  <si>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</si>
  <si>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</si>
  <si>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</si>
  <si>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</si>
  <si>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</si>
  <si>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</si>
  <si>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</si>
  <si>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</si>
  <si>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</si>
  <si>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</si>
  <si>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</si>
  <si>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</si>
  <si>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</si>
  <si>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</si>
  <si>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</si>
  <si>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</si>
  <si>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</si>
  <si>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</si>
  <si>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</si>
  <si>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</si>
  <si>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</si>
  <si>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</si>
  <si>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</si>
  <si>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</si>
  <si>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</si>
  <si>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</si>
  <si>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</si>
  <si>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</si>
  <si>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</si>
  <si>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</si>
  <si>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</si>
  <si>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</si>
  <si>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</si>
  <si>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</si>
  <si>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</si>
  <si>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</si>
  <si>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</si>
  <si>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</si>
  <si>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</si>
  <si>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</si>
  <si>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</si>
  <si>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</si>
  <si>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</si>
  <si>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</si>
  <si>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</si>
  <si>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</si>
  <si>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</si>
  <si>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</si>
  <si>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</si>
  <si>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</si>
  <si>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</si>
  <si>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</si>
  <si>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</si>
  <si>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</si>
  <si>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</si>
  <si>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</si>
  <si>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</si>
  <si>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</si>
  <si>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</si>
  <si>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</si>
  <si>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</si>
  <si>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</si>
  <si>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</si>
  <si>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</si>
  <si>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</si>
  <si>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</si>
  <si>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</si>
  <si>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</si>
  <si>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</si>
  <si>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</si>
  <si>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</si>
  <si>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</si>
  <si>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</si>
  <si>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</si>
  <si>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</si>
  <si>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</si>
  <si>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</si>
  <si>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</si>
  <si>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</si>
  <si>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</si>
  <si>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</si>
  <si>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</si>
  <si>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</si>
  <si>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</si>
  <si>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</si>
  <si>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</si>
  <si>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</si>
  <si>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</si>
  <si>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</si>
  <si>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</si>
  <si>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</si>
  <si>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</si>
  <si>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</si>
  <si>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</si>
  <si>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</si>
  <si>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</si>
  <si>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</si>
  <si>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</si>
  <si>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</si>
  <si>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</si>
  <si>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</si>
  <si>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</si>
  <si>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</si>
  <si>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</si>
  <si>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</si>
  <si>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</si>
  <si>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</si>
  <si>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</si>
  <si>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</si>
  <si>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</si>
  <si>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</si>
  <si>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</si>
  <si>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</si>
  <si>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</si>
  <si>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</si>
  <si>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</si>
  <si>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</si>
  <si>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</si>
  <si>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</si>
  <si>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</si>
  <si>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</si>
  <si>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</si>
  <si>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</si>
  <si>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</si>
  <si>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</si>
  <si>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</si>
  <si>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</si>
  <si>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</si>
  <si>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</si>
  <si>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</si>
  <si>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</si>
  <si>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</si>
  <si>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</si>
  <si>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</si>
  <si>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</si>
  <si>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</si>
  <si>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</si>
  <si>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</si>
  <si>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</si>
  <si>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</si>
  <si>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</si>
  <si>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</si>
  <si>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</si>
  <si>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</si>
  <si>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</si>
  <si>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</si>
  <si>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</si>
  <si>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</si>
  <si>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</si>
  <si>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</si>
  <si>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</si>
  <si>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</si>
  <si>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</si>
  <si>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</si>
  <si>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</si>
  <si>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</si>
  <si>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</si>
  <si>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</si>
  <si>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</si>
  <si>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</si>
  <si>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</si>
  <si>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</si>
  <si>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</si>
  <si>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</si>
  <si>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</si>
  <si>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</si>
  <si>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</si>
  <si>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</si>
  <si>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</si>
  <si>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</si>
  <si>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</si>
  <si>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</si>
  <si>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</si>
  <si>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</si>
  <si>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</si>
  <si>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</si>
  <si>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</si>
  <si>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</si>
  <si>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</si>
  <si>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</si>
  <si>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</si>
  <si>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</si>
  <si>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</si>
  <si>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</si>
  <si>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</si>
  <si>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</si>
  <si>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</si>
  <si>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</si>
  <si>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</si>
  <si>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</si>
  <si>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</si>
  <si>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</si>
  <si>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</si>
  <si>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</si>
  <si>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</si>
  <si>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</si>
  <si>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</si>
  <si>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</si>
  <si>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</si>
  <si>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</si>
  <si>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</si>
  <si>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</si>
  <si>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</si>
  <si>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</si>
  <si>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</si>
  <si>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</si>
  <si>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</si>
  <si>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</si>
  <si>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</si>
  <si>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</si>
  <si>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</si>
  <si>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</si>
  <si>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</si>
  <si>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</si>
  <si>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</si>
  <si>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</si>
  <si>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</si>
  <si>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</si>
  <si>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</si>
  <si>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</si>
  <si>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</si>
  <si>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</si>
  <si>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</si>
  <si>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</si>
  <si>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</si>
  <si>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</si>
  <si>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</si>
  <si>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</si>
  <si>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</si>
  <si>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</si>
  <si>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</si>
  <si>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</si>
  <si>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</si>
  <si>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</si>
  <si>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</si>
  <si>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</si>
  <si>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</si>
  <si>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</si>
  <si>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</si>
  <si>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</si>
  <si>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</si>
  <si>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</si>
  <si>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</si>
  <si>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</si>
  <si>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</si>
  <si>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</si>
  <si>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</si>
  <si>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</si>
  <si>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</si>
  <si>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</si>
  <si>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</si>
  <si>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</si>
  <si>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</si>
  <si>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</si>
  <si>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</si>
  <si>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</si>
  <si>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</si>
  <si>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</si>
  <si>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</si>
  <si>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</si>
  <si>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</si>
  <si>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</si>
  <si>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</si>
  <si>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</si>
  <si>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</si>
  <si>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</si>
  <si>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</si>
  <si>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</si>
  <si>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</si>
  <si>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</si>
  <si>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</si>
  <si>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</si>
  <si>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</si>
  <si>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</si>
  <si>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</si>
  <si>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</si>
  <si>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</si>
  <si>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</si>
  <si>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</si>
  <si>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</si>
  <si>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</si>
  <si>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</si>
  <si>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</si>
  <si>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</si>
  <si>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</si>
  <si>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</si>
  <si>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</si>
  <si>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</si>
  <si>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</si>
  <si>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</si>
  <si>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</si>
  <si>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</si>
  <si>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</si>
  <si>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</si>
  <si>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</si>
  <si>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</si>
  <si>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</si>
  <si>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</si>
  <si>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</si>
  <si>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</si>
  <si>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</si>
  <si>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</si>
  <si>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</si>
  <si>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</si>
  <si>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</si>
  <si>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</si>
  <si>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</si>
  <si>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</si>
  <si>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</si>
  <si>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</si>
  <si>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</si>
  <si>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</si>
  <si>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</si>
  <si>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</si>
  <si>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</si>
  <si>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</si>
  <si>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</si>
  <si>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</si>
  <si>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</si>
  <si>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</si>
  <si>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</si>
  <si>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</si>
  <si>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</si>
  <si>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</si>
  <si>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</si>
  <si>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</si>
  <si>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</si>
  <si>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</si>
  <si>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</si>
  <si>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</si>
  <si>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</si>
  <si>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</si>
  <si>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</si>
  <si>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</si>
  <si>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</si>
  <si>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</si>
  <si>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</si>
  <si>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</si>
  <si>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</si>
  <si>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</si>
  <si>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</si>
  <si>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</si>
  <si>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</si>
  <si>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</si>
  <si>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</si>
  <si>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</si>
  <si>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</si>
  <si>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</si>
  <si>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</si>
  <si>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</si>
  <si>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</si>
  <si>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</si>
  <si>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</si>
  <si>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</si>
  <si>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</si>
  <si>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</si>
  <si>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</si>
  <si>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</si>
  <si>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</si>
  <si>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</si>
  <si>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</si>
  <si>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</si>
  <si>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</si>
  <si>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</si>
  <si>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</si>
  <si>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</si>
  <si>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</si>
  <si>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</si>
  <si>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</si>
  <si>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</si>
  <si>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</si>
  <si>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</si>
  <si>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</si>
  <si>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</si>
  <si>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</si>
  <si>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</si>
  <si>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</si>
  <si>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</si>
  <si>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</si>
  <si>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</si>
  <si>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</si>
  <si>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</si>
  <si>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</si>
  <si>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</si>
  <si>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</si>
  <si>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</si>
  <si>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</si>
  <si>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</si>
  <si>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</si>
  <si>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</si>
  <si>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</si>
  <si>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</si>
  <si>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</si>
  <si>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</si>
  <si>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</si>
  <si>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</si>
  <si>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</si>
  <si>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</si>
  <si>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</si>
  <si>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</si>
  <si>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</si>
  <si>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</si>
  <si>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</si>
  <si>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</si>
  <si>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</si>
  <si>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</si>
  <si>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</si>
  <si>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</si>
  <si>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</si>
  <si>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</si>
  <si>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</si>
  <si>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</si>
  <si>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</si>
  <si>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</si>
  <si>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</si>
  <si>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</si>
  <si>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</si>
  <si>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</si>
  <si>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</si>
  <si>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</si>
  <si>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</si>
  <si>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</si>
  <si>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</si>
  <si>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</si>
  <si>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</si>
  <si>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</si>
  <si>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</si>
  <si>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</si>
  <si>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</si>
  <si>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</si>
  <si>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</si>
  <si>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</si>
  <si>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</si>
  <si>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</si>
  <si>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</si>
  <si>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</si>
  <si>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</si>
  <si>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</si>
  <si>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</si>
  <si>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</si>
  <si>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</si>
  <si>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</si>
  <si>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</si>
  <si>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</si>
  <si>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</si>
  <si>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</si>
  <si>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</si>
  <si>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</si>
  <si>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</si>
  <si>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</si>
  <si>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</si>
  <si>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</si>
  <si>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</si>
  <si>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</si>
  <si>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</si>
  <si>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</si>
  <si>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</si>
  <si>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</si>
  <si>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</si>
  <si>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</si>
  <si>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</si>
  <si>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</si>
  <si>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</si>
  <si>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</si>
  <si>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</si>
  <si>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</si>
  <si>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</si>
  <si>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</si>
  <si>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</si>
  <si>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</si>
  <si>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</si>
  <si>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</si>
  <si>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</si>
  <si>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</si>
  <si>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</si>
  <si>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</si>
  <si>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</si>
  <si>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</si>
  <si>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</si>
  <si>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</si>
  <si>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</si>
  <si>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</si>
  <si>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</si>
  <si>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</si>
  <si>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</si>
  <si>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</si>
  <si>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</si>
  <si>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</si>
  <si>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</si>
  <si>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</si>
  <si>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</si>
  <si>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</si>
  <si>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</si>
  <si>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</si>
  <si>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</si>
  <si>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</si>
  <si>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</si>
  <si>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</si>
  <si>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</si>
  <si>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</si>
  <si>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</si>
  <si>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</si>
  <si>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</si>
  <si>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</si>
  <si>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</si>
  <si>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</si>
  <si>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</si>
  <si>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</si>
  <si>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</si>
  <si>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</si>
  <si>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</si>
  <si>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</si>
  <si>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</si>
  <si>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</si>
  <si>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</si>
  <si>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</si>
  <si>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</si>
  <si>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</si>
  <si>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</si>
  <si>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</si>
  <si>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</si>
  <si>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</si>
  <si>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</si>
  <si>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</si>
  <si>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</si>
  <si>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</si>
  <si>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</si>
  <si>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</si>
  <si>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</si>
  <si>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</si>
  <si>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</si>
  <si>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</si>
  <si>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</si>
  <si>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</si>
  <si>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</si>
  <si>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</si>
  <si>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</si>
  <si>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</si>
  <si>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</si>
  <si>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</si>
  <si>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</si>
  <si>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</si>
  <si>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</si>
  <si>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</si>
  <si>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</si>
  <si>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</si>
  <si>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</si>
  <si>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</si>
  <si>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</si>
  <si>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</si>
  <si>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</si>
  <si>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</si>
  <si>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</si>
  <si>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</si>
  <si>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</si>
  <si>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</si>
  <si>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</si>
  <si>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</si>
  <si>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</si>
  <si>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</si>
  <si>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</si>
  <si>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</si>
  <si>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</si>
  <si>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</si>
  <si>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</si>
  <si>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</si>
  <si>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</si>
  <si>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</si>
  <si>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</si>
  <si>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</si>
  <si>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</si>
  <si>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</si>
  <si>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</si>
  <si>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</si>
  <si>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</si>
  <si>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</si>
  <si>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</si>
  <si>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</si>
  <si>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</si>
  <si>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</si>
  <si>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</si>
  <si>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</si>
  <si>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</si>
  <si>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</si>
  <si>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</si>
  <si>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</si>
  <si>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</si>
  <si>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</si>
  <si>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</si>
  <si>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</si>
  <si>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</si>
  <si>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</si>
  <si>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</si>
  <si>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</si>
  <si>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</si>
  <si>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</si>
  <si>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</si>
  <si>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</si>
  <si>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</si>
  <si>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</si>
  <si>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</si>
  <si>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</si>
  <si>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</si>
  <si>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</si>
  <si>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</si>
  <si>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</si>
  <si>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</si>
  <si>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</si>
  <si>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</si>
  <si>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</si>
  <si>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</si>
  <si>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</si>
  <si>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</si>
  <si>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</si>
  <si>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</si>
  <si>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</si>
  <si>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</si>
  <si>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</si>
  <si>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</si>
  <si>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</si>
  <si>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</si>
  <si>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</si>
  <si>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</si>
  <si>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</si>
  <si>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</si>
  <si>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</si>
  <si>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</si>
  <si>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</si>
  <si>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</si>
  <si>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</si>
  <si>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</si>
  <si>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</si>
  <si>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</si>
  <si>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</si>
  <si>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</si>
  <si>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</si>
  <si>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</si>
  <si>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</si>
  <si>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</si>
  <si>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</si>
  <si>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</si>
  <si>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</si>
  <si>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</si>
  <si>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</si>
  <si>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</si>
  <si>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</si>
  <si>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</si>
  <si>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</si>
  <si>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</si>
  <si>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</si>
  <si>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</si>
  <si>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</si>
  <si>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</si>
  <si>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</si>
  <si>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</si>
  <si>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</si>
  <si>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</si>
  <si>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</si>
  <si>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</si>
  <si>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</si>
  <si>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</si>
  <si>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</si>
  <si>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</si>
  <si>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</si>
  <si>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</si>
  <si>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</si>
  <si>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</si>
  <si>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</si>
  <si>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</si>
  <si>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</si>
  <si>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</si>
  <si>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</si>
  <si>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</si>
  <si>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</si>
  <si>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</si>
  <si>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</si>
  <si>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</si>
  <si>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</si>
  <si>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</si>
  <si>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</si>
  <si>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</si>
  <si>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</si>
  <si>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</si>
  <si>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</si>
  <si>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</si>
  <si>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</si>
  <si>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</si>
  <si>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</si>
  <si>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</si>
  <si>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</si>
  <si>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</si>
  <si>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</si>
  <si>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</si>
  <si>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</si>
  <si>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</si>
  <si>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</si>
  <si>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</si>
  <si>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</si>
  <si>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</si>
  <si>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</si>
  <si>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</si>
  <si>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</si>
  <si>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</si>
  <si>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</si>
  <si>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</si>
  <si>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</si>
  <si>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</si>
  <si>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</si>
  <si>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</si>
  <si>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</si>
  <si>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</si>
  <si>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</si>
  <si>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</si>
  <si>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</si>
  <si>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</si>
  <si>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</si>
  <si>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</si>
  <si>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</si>
  <si>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</si>
  <si>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</si>
  <si>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</si>
  <si>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</si>
  <si>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</si>
  <si>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</si>
  <si>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</si>
  <si>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</si>
  <si>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</si>
  <si>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</si>
  <si>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</si>
  <si>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</si>
  <si>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</si>
  <si>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</si>
  <si>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</si>
  <si>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</si>
  <si>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</si>
  <si>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</si>
  <si>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</si>
  <si>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</si>
  <si>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</si>
  <si>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</si>
  <si>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</si>
  <si>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</si>
  <si>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</si>
  <si>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</si>
  <si>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</si>
  <si>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</si>
  <si>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</si>
  <si>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</si>
  <si>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</si>
  <si>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</si>
  <si>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</si>
  <si>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</si>
  <si>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</si>
  <si>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</si>
  <si>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</si>
  <si>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</si>
  <si>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</si>
  <si>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</si>
  <si>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</si>
  <si>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</si>
  <si>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</si>
  <si>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</si>
  <si>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</si>
  <si>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</si>
  <si>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</si>
  <si>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</si>
  <si>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</si>
  <si>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</si>
  <si>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</si>
  <si>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</si>
  <si>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</si>
  <si>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</si>
  <si>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</si>
  <si>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</si>
  <si>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</si>
  <si>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</si>
  <si>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</si>
  <si>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</si>
  <si>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</si>
  <si>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</si>
  <si>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</si>
  <si>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</si>
  <si>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</si>
  <si>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</si>
  <si>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</si>
  <si>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</si>
  <si>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</si>
  <si>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</si>
  <si>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</si>
  <si>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</si>
  <si>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</si>
  <si>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</si>
  <si>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</si>
  <si>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</si>
  <si>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</si>
  <si>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</si>
  <si>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</si>
  <si>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</si>
  <si>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</si>
  <si>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</si>
  <si>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</si>
  <si>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</si>
  <si>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</si>
  <si>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</si>
  <si>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</si>
  <si>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</si>
  <si>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</si>
  <si>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</si>
  <si>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</si>
  <si>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</si>
  <si>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</si>
  <si>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</si>
  <si>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</si>
  <si>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</si>
  <si>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</si>
  <si>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</si>
  <si>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</si>
  <si>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</si>
  <si>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</si>
  <si>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</si>
  <si>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</si>
  <si>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</si>
  <si>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</si>
  <si>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</si>
  <si>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</si>
  <si>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</si>
  <si>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</si>
  <si>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</si>
  <si>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</si>
  <si>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</si>
  <si>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</si>
  <si>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</si>
  <si>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</si>
  <si>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</si>
  <si>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</si>
  <si>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</si>
  <si>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</si>
  <si>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</si>
  <si>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</si>
  <si>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</si>
  <si>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</si>
  <si>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</si>
  <si>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</si>
  <si>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</si>
  <si>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</si>
  <si>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</si>
  <si>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</si>
  <si>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</si>
  <si>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</si>
  <si>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</si>
  <si>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</si>
  <si>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</si>
  <si>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</si>
  <si>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</si>
  <si>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</si>
  <si>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</si>
  <si>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</si>
  <si>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</si>
  <si>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</si>
  <si>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</si>
  <si>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</si>
  <si>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</si>
  <si>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</si>
  <si>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</si>
  <si>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</si>
  <si>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</si>
  <si>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</si>
  <si>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</si>
  <si>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</si>
  <si>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</si>
  <si>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</si>
  <si>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</si>
  <si>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</si>
  <si>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</si>
  <si>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</si>
  <si>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</si>
  <si>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</si>
  <si>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</si>
  <si>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</si>
  <si>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</si>
  <si>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</si>
  <si>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</si>
  <si>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</si>
  <si>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</si>
  <si>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</si>
  <si>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</si>
  <si>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</si>
  <si>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</si>
  <si>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</si>
  <si>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</si>
  <si>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</si>
  <si>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</si>
  <si>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</si>
  <si>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</si>
  <si>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</si>
  <si>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</si>
  <si>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</si>
  <si>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</si>
  <si>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</si>
  <si>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</si>
  <si>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</si>
  <si>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</si>
  <si>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</si>
  <si>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</si>
  <si>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</si>
  <si>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</si>
  <si>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</si>
  <si>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</si>
  <si>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</si>
  <si>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</si>
  <si>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</si>
  <si>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</si>
  <si>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</si>
  <si>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</si>
  <si>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</si>
  <si>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</si>
  <si>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</si>
  <si>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</si>
  <si>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</si>
  <si>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</si>
  <si>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</si>
  <si>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</si>
  <si>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</si>
  <si>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</si>
  <si>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</si>
  <si>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</si>
  <si>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</si>
  <si>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</si>
  <si>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</si>
  <si>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</si>
  <si>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</si>
  <si>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</si>
  <si>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</si>
  <si>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</si>
  <si>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</si>
  <si>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</si>
  <si>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</si>
  <si>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</si>
  <si>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</si>
  <si>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</si>
  <si>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</si>
  <si>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</si>
  <si>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</si>
  <si>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</si>
  <si>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</si>
  <si>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</si>
  <si>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</si>
  <si>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</si>
  <si>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</si>
  <si>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</si>
  <si>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</si>
  <si>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</si>
  <si>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</si>
  <si>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</si>
  <si>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</si>
  <si>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</si>
  <si>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</si>
  <si>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</si>
  <si>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</si>
  <si>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</si>
  <si>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</si>
  <si>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</si>
  <si>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</si>
  <si>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</si>
  <si>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</si>
  <si>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</si>
  <si>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</si>
  <si>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</si>
  <si>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</si>
  <si>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</si>
  <si>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</si>
  <si>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</si>
  <si>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</si>
  <si>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</si>
  <si>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</si>
  <si>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</si>
  <si>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</si>
  <si>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</si>
  <si>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</si>
  <si>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</si>
  <si>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</si>
  <si>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</si>
  <si>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</si>
  <si>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</si>
  <si>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</si>
  <si>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</si>
  <si>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</si>
  <si>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</si>
  <si>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</si>
  <si>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</si>
  <si>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</si>
  <si>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</si>
  <si>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</si>
  <si>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</si>
  <si>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</si>
  <si>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</si>
  <si>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</si>
  <si>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</si>
  <si>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</si>
  <si>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</si>
  <si>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</si>
  <si>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</si>
  <si>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</si>
  <si>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</si>
  <si>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</si>
  <si>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</si>
  <si>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</si>
  <si>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</si>
  <si>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</si>
  <si>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</si>
  <si>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</si>
  <si>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</si>
  <si>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</si>
  <si>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</si>
  <si>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</si>
  <si>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</si>
  <si>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</si>
  <si>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</si>
  <si>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</si>
  <si>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</si>
  <si>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</si>
  <si>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</si>
  <si>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</si>
  <si>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</si>
  <si>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</si>
  <si>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</si>
  <si>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</si>
  <si>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</si>
  <si>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</si>
  <si>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</si>
  <si>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</si>
  <si>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</si>
  <si>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</si>
  <si>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</si>
  <si>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</si>
  <si>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</si>
  <si>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</si>
  <si>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</si>
  <si>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</si>
  <si>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</si>
  <si>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</si>
  <si>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</si>
  <si>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</si>
  <si>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</si>
  <si>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</si>
  <si>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</si>
  <si>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</si>
  <si>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</si>
  <si>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</si>
  <si>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</si>
  <si>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</si>
  <si>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</si>
  <si>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</si>
  <si>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</si>
  <si>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</si>
  <si>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</si>
  <si>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</si>
  <si>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</si>
  <si>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</si>
  <si>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</si>
  <si>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</si>
  <si>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</si>
  <si>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</si>
  <si>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</si>
  <si>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</si>
  <si>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</si>
  <si>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</si>
  <si>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</si>
  <si>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</si>
  <si>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</si>
  <si>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</si>
  <si>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</si>
  <si>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</si>
  <si>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</si>
  <si>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</si>
  <si>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</si>
  <si>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</si>
  <si>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</si>
  <si>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</si>
  <si>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</si>
  <si>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</si>
  <si>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</si>
  <si>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</si>
  <si>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</si>
  <si>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</si>
  <si>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</si>
  <si>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</si>
  <si>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</si>
  <si>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</si>
  <si>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</si>
  <si>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</si>
  <si>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</si>
  <si>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</si>
  <si>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</si>
  <si>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</si>
  <si>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</si>
  <si>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</si>
  <si>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</si>
  <si>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</si>
  <si>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</si>
  <si>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</si>
  <si>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</si>
  <si>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</si>
  <si>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</si>
  <si>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</si>
  <si>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</si>
  <si>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</si>
  <si>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</si>
  <si>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</si>
  <si>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</si>
  <si>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</si>
  <si>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</si>
  <si>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</si>
  <si>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</si>
  <si>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</si>
  <si>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</si>
  <si>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</si>
  <si>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</si>
  <si>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</si>
  <si>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</si>
  <si>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</si>
  <si>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</si>
  <si>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</si>
  <si>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</si>
  <si>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</si>
  <si>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</si>
  <si>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</si>
  <si>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</si>
  <si>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</si>
  <si>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</si>
  <si>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</si>
  <si>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</si>
  <si>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</si>
  <si>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</si>
  <si>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</si>
  <si>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</si>
  <si>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</si>
  <si>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</si>
  <si>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</si>
  <si>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</si>
  <si>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</si>
  <si>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</si>
  <si>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</si>
  <si>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</si>
  <si>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</si>
  <si>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</si>
  <si>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</si>
  <si>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</si>
  <si>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</si>
  <si>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</si>
  <si>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</si>
  <si>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</si>
  <si>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</si>
  <si>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</si>
  <si>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</si>
  <si>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</si>
  <si>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</si>
  <si>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</si>
  <si>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</si>
  <si>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</si>
  <si>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</si>
  <si>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</si>
  <si>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</si>
  <si>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</si>
  <si>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</si>
  <si>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</si>
  <si>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</si>
  <si>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</si>
  <si>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</si>
  <si>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</si>
  <si>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</si>
  <si>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</si>
  <si>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</si>
  <si>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</si>
  <si>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</si>
  <si>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</si>
  <si>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</si>
  <si>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</si>
  <si>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</si>
  <si>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</si>
  <si>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</si>
  <si>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</si>
  <si>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</si>
  <si>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</si>
  <si>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</si>
  <si>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</si>
  <si>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</si>
  <si>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</si>
  <si>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</si>
  <si>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</si>
  <si>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</si>
  <si>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</si>
  <si>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</si>
  <si>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</si>
  <si>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</si>
  <si>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</si>
  <si>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</si>
  <si>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</si>
  <si>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</si>
  <si>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</si>
  <si>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</si>
  <si>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</si>
  <si>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</si>
  <si>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</si>
  <si>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</si>
  <si>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</si>
  <si>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</si>
  <si>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</si>
  <si>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</si>
  <si>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</si>
  <si>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</si>
  <si>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</si>
  <si>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</si>
  <si>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</si>
  <si>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</si>
  <si>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</si>
  <si>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</si>
  <si>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</si>
  <si>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</si>
  <si>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</si>
  <si>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</si>
  <si>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</si>
  <si>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</si>
  <si>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</si>
  <si>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</si>
  <si>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</si>
  <si>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</si>
  <si>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</si>
  <si>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</si>
  <si>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</si>
  <si>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</si>
  <si>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</si>
  <si>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</si>
  <si>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</si>
  <si>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</si>
  <si>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</si>
  <si>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</si>
  <si>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</si>
  <si>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</si>
  <si>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</si>
  <si>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</si>
  <si>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</si>
  <si>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</si>
  <si>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</si>
  <si>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</si>
  <si>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</si>
  <si>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</si>
  <si>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</si>
  <si>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</si>
  <si>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</si>
  <si>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</si>
  <si>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</si>
  <si>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</si>
  <si>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</si>
  <si>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</si>
  <si>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</si>
  <si>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</si>
  <si>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</si>
  <si>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</si>
  <si>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</si>
  <si>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</si>
  <si>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</si>
  <si>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</si>
  <si>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</si>
  <si>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</si>
  <si>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</si>
  <si>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</si>
  <si>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</si>
  <si>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</si>
  <si>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</si>
  <si>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</si>
  <si>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</si>
  <si>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</si>
  <si>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</si>
  <si>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</si>
  <si>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</si>
  <si>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</si>
  <si>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</si>
  <si>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</si>
  <si>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</si>
  <si>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</si>
  <si>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</si>
  <si>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</si>
  <si>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</si>
  <si>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</si>
  <si>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</si>
  <si>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</si>
  <si>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</si>
  <si>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</si>
  <si>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</si>
  <si>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</si>
  <si>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</si>
  <si>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</si>
  <si>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</si>
  <si>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</si>
  <si>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</si>
  <si>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</si>
  <si>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</si>
  <si>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</si>
  <si>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</si>
  <si>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</si>
  <si>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</si>
  <si>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</si>
  <si>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</si>
  <si>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</si>
  <si>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</si>
  <si>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</si>
  <si>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</si>
  <si>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</si>
  <si>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</si>
  <si>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</si>
  <si>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</si>
  <si>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</si>
  <si>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</si>
  <si>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</si>
  <si>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</si>
  <si>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</si>
  <si>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</si>
  <si>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</si>
  <si>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</si>
  <si>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</si>
  <si>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</si>
  <si>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</si>
  <si>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</si>
  <si>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</si>
  <si>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</si>
  <si>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</si>
  <si>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</si>
  <si>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</si>
  <si>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</si>
  <si>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</si>
  <si>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</si>
  <si>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</si>
  <si>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</si>
  <si>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</si>
  <si>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</si>
  <si>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</si>
  <si>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</si>
  <si>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</si>
  <si>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</si>
  <si>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</si>
  <si>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</si>
  <si>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</si>
  <si>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</si>
  <si>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</si>
  <si>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</si>
  <si>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</si>
  <si>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</si>
  <si>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</si>
  <si>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</si>
  <si>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</si>
  <si>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</si>
  <si>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</si>
  <si>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</si>
  <si>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</si>
  <si>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</si>
  <si>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</si>
  <si>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</si>
  <si>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</si>
  <si>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</si>
  <si>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</si>
  <si>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</si>
  <si>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</si>
  <si>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</si>
  <si>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</si>
  <si>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</si>
  <si>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</si>
  <si>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</si>
  <si>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</si>
  <si>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</si>
  <si>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</si>
  <si>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</si>
  <si>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</si>
  <si>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</si>
  <si>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</si>
  <si>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</si>
  <si>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</si>
  <si>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</si>
  <si>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</si>
  <si>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</si>
  <si>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</si>
  <si>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</si>
  <si>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</si>
  <si>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</si>
  <si>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</si>
  <si>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</si>
  <si>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</si>
  <si>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</si>
  <si>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</si>
  <si>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</si>
  <si>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</si>
  <si>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</si>
  <si>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</si>
  <si>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</si>
  <si>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</si>
  <si>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</si>
  <si>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</si>
  <si>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</si>
  <si>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</si>
  <si>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</si>
  <si>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</si>
  <si>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</si>
  <si>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</si>
  <si>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</si>
  <si>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</si>
  <si>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</si>
  <si>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</si>
  <si>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</si>
  <si>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</si>
  <si>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</si>
  <si>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</si>
  <si>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</si>
  <si>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</si>
  <si>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</si>
  <si>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</si>
  <si>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</si>
  <si>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</si>
  <si>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</si>
  <si>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</si>
  <si>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</si>
  <si>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</si>
  <si>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</si>
  <si>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</si>
  <si>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</si>
  <si>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</si>
  <si>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</si>
  <si>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</si>
  <si>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</si>
  <si>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</si>
  <si>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</si>
  <si>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</si>
  <si>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</si>
  <si>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</si>
  <si>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</si>
  <si>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</si>
  <si>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</si>
  <si>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</si>
  <si>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</si>
  <si>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</si>
  <si>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</si>
  <si>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</si>
  <si>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</si>
  <si>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</si>
  <si>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</si>
  <si>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</si>
  <si>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</si>
  <si>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</si>
  <si>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</si>
  <si>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</si>
  <si>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</si>
  <si>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</si>
  <si>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</si>
  <si>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</si>
  <si>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</si>
  <si>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</si>
  <si>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</si>
  <si>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</si>
  <si>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</si>
  <si>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</si>
  <si>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</si>
  <si>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</si>
  <si>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</si>
  <si>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</si>
  <si>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</si>
  <si>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</si>
  <si>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</si>
  <si>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</si>
  <si>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</si>
  <si>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</si>
  <si>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</si>
  <si>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</si>
  <si>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</si>
  <si>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</si>
  <si>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</si>
  <si>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</si>
  <si>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</si>
  <si>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</si>
  <si>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</si>
  <si>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</si>
  <si>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</si>
  <si>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</si>
  <si>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</si>
  <si>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</si>
  <si>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</si>
  <si>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</si>
  <si>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</si>
  <si>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</si>
  <si>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</si>
  <si>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</si>
  <si>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</si>
  <si>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</si>
  <si>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</si>
  <si>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</si>
  <si>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</si>
  <si>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</si>
  <si>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</si>
  <si>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</si>
  <si>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</si>
  <si>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</si>
  <si>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</si>
  <si>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</si>
  <si>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</si>
  <si>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</si>
  <si>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</si>
  <si>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</si>
  <si>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</si>
  <si>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</si>
  <si>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</si>
  <si>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</si>
  <si>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</si>
  <si>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</si>
  <si>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</si>
  <si>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</si>
  <si>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</si>
  <si>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</si>
  <si>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</si>
  <si>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</si>
  <si>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</si>
  <si>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</si>
  <si>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</si>
  <si>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</si>
  <si>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</si>
  <si>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</si>
  <si>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</si>
  <si>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</si>
  <si>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</si>
  <si>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</si>
  <si>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</si>
  <si>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</si>
  <si>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</si>
  <si>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</si>
  <si>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</si>
  <si>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</si>
  <si>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</si>
  <si>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</si>
  <si>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</si>
  <si>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</si>
  <si>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</si>
  <si>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</si>
  <si>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</si>
  <si>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</si>
  <si>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</si>
  <si>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</si>
  <si>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</si>
  <si>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</si>
  <si>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</si>
  <si>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</si>
  <si>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</si>
  <si>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</si>
  <si>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</si>
  <si>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</si>
  <si>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</si>
  <si>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</si>
  <si>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</si>
  <si>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</si>
  <si>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</si>
  <si>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</si>
  <si>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</si>
  <si>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</si>
  <si>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</si>
  <si>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</si>
  <si>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</si>
  <si>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</si>
  <si>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</si>
  <si>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</si>
  <si>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</si>
  <si>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</si>
  <si>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</si>
  <si>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</si>
  <si>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</si>
  <si>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</si>
  <si>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</si>
  <si>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</si>
  <si>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</si>
  <si>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</si>
  <si>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</si>
  <si>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</si>
  <si>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</si>
  <si>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</si>
  <si>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</si>
  <si>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</si>
  <si>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</si>
  <si>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</si>
  <si>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</si>
  <si>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</si>
  <si>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</si>
  <si>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</si>
  <si>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</si>
  <si>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</si>
  <si>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</si>
  <si>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</si>
  <si>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</si>
  <si>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</si>
  <si>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</si>
  <si>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</si>
  <si>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</si>
  <si>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</si>
  <si>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</si>
  <si>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</si>
  <si>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</si>
  <si>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</si>
  <si>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</si>
  <si>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</si>
  <si>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</si>
  <si>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</si>
  <si>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</si>
  <si>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</si>
  <si>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</si>
  <si>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</si>
  <si>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</si>
  <si>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</si>
  <si>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</si>
  <si>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</si>
  <si>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</si>
  <si>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</si>
  <si>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</si>
  <si>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</si>
  <si>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</si>
  <si>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</si>
  <si>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</si>
  <si>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</si>
  <si>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</si>
  <si>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</si>
  <si>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</si>
  <si>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</si>
  <si>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</si>
  <si>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</si>
  <si>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</si>
  <si>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</si>
  <si>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</si>
  <si>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</si>
  <si>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</si>
  <si>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</si>
  <si>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</si>
  <si>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</si>
  <si>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</si>
  <si>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</si>
  <si>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</si>
  <si>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</si>
  <si>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</si>
  <si>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</si>
  <si>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</si>
  <si>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</si>
  <si>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</si>
  <si>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</si>
  <si>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</si>
  <si>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</si>
  <si>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</si>
  <si>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</si>
  <si>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</si>
  <si>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</si>
  <si>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</si>
  <si>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</si>
  <si>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</si>
  <si>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</si>
  <si>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</si>
  <si>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</si>
  <si>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</si>
  <si>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</si>
  <si>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</si>
  <si>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</si>
  <si>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</si>
  <si>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</si>
  <si>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</si>
  <si>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</si>
  <si>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</si>
  <si>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</si>
  <si>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</si>
  <si>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</si>
  <si>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</si>
  <si>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</si>
  <si>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</si>
  <si>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</si>
  <si>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</si>
  <si>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</si>
  <si>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</si>
  <si>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</si>
  <si>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</si>
  <si>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</si>
  <si>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</si>
  <si>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</si>
  <si>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</si>
  <si>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</si>
  <si>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</si>
  <si>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</si>
  <si>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</si>
  <si>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</si>
  <si>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</si>
  <si>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</si>
  <si>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</si>
  <si>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</si>
  <si>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</si>
  <si>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</si>
  <si>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</si>
  <si>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</si>
  <si>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</si>
  <si>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</si>
  <si>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</si>
  <si>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</si>
  <si>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</si>
  <si>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</si>
  <si>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</si>
  <si>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</si>
  <si>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</si>
  <si>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</si>
  <si>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</si>
  <si>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</si>
  <si>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</si>
  <si>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</si>
  <si>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</si>
  <si>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</si>
  <si>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</si>
  <si>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</si>
  <si>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</si>
  <si>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</si>
  <si>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</si>
  <si>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</si>
  <si>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</si>
  <si>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</si>
  <si>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</si>
  <si>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</si>
  <si>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</si>
  <si>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</si>
  <si>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</si>
  <si>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</si>
  <si>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</si>
  <si>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</si>
  <si>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</si>
  <si>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</si>
  <si>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</si>
  <si>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</si>
  <si>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</si>
  <si>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</si>
  <si>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</si>
  <si>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</si>
  <si>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</si>
  <si>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</si>
  <si>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</si>
  <si>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</si>
  <si>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</si>
  <si>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</si>
  <si>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</si>
  <si>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</si>
  <si>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</si>
  <si>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</si>
  <si>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</si>
  <si>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</si>
  <si>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</si>
  <si>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</si>
  <si>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</si>
  <si>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</si>
  <si>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</si>
  <si>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</si>
  <si>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</si>
  <si>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</si>
  <si>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</si>
  <si>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</si>
  <si>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</si>
  <si>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</si>
  <si>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</si>
  <si>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</si>
  <si>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</si>
  <si>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</si>
  <si>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</si>
  <si>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</si>
  <si>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</si>
  <si>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</si>
  <si>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</si>
  <si>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</si>
  <si>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</si>
  <si>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</si>
  <si>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</si>
  <si>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</si>
  <si>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</si>
  <si>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</si>
  <si>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</si>
  <si>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</si>
  <si>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</si>
  <si>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</si>
  <si>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</si>
  <si>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</si>
  <si>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</si>
  <si>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</si>
  <si>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</si>
  <si>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</si>
  <si>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</si>
  <si>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</si>
  <si>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</si>
  <si>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</si>
  <si>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</si>
  <si>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</si>
  <si>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</si>
  <si>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</si>
  <si>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</si>
  <si>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</si>
  <si>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</si>
  <si>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</si>
  <si>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</si>
  <si>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</si>
  <si>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</si>
  <si>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</si>
  <si>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</si>
  <si>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</si>
  <si>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</si>
  <si>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</si>
  <si>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</si>
  <si>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</si>
  <si>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</si>
  <si>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</si>
  <si>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</si>
  <si>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</si>
  <si>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</si>
  <si>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</si>
  <si>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</si>
  <si>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</si>
  <si>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</si>
  <si>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</si>
  <si>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</si>
  <si>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</si>
  <si>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</si>
  <si>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</si>
  <si>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</si>
  <si>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</si>
  <si>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</si>
  <si>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</si>
  <si>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</si>
  <si>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</si>
  <si>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</si>
  <si>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</si>
  <si>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</si>
  <si>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</si>
  <si>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</si>
  <si>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</si>
  <si>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</si>
  <si>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</si>
  <si>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</si>
  <si>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</si>
  <si>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</si>
  <si>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</si>
  <si>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</si>
  <si>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</si>
  <si>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</si>
  <si>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</si>
  <si>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</si>
  <si>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</si>
  <si>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</si>
  <si>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</si>
  <si>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</si>
  <si>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</si>
  <si>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</si>
  <si>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</si>
  <si>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</si>
  <si>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</si>
  <si>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</si>
  <si>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</si>
  <si>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</si>
  <si>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</si>
  <si>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</si>
  <si>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</si>
  <si>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</si>
  <si>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</si>
  <si>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</si>
  <si>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</si>
  <si>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</si>
  <si>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</si>
  <si>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</si>
  <si>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</si>
  <si>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</si>
  <si>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</si>
  <si>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</si>
  <si>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</si>
  <si>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</si>
  <si>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</si>
  <si>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</si>
  <si>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</si>
  <si>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</si>
  <si>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</si>
  <si>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</si>
  <si>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</si>
  <si>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</si>
  <si>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</si>
  <si>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</si>
  <si>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</si>
  <si>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</si>
  <si>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</si>
  <si>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</si>
  <si>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</si>
  <si>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</si>
  <si>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</si>
  <si>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</si>
  <si>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</si>
  <si>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</si>
  <si>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</si>
  <si>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</si>
  <si>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</si>
  <si>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</si>
  <si>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</si>
  <si>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</si>
  <si>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</si>
  <si>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</si>
  <si>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</si>
  <si>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</si>
  <si>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</si>
  <si>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</si>
  <si>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</si>
  <si>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</si>
  <si>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</si>
  <si>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</si>
  <si>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</si>
  <si>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</si>
  <si>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</si>
  <si>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</si>
  <si>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</si>
  <si>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</si>
  <si>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</si>
  <si>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</si>
  <si>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</si>
  <si>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</si>
  <si>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</si>
  <si>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</si>
  <si>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</si>
  <si>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</si>
  <si>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</si>
  <si>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</si>
  <si>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</si>
  <si>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</si>
  <si>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</si>
  <si>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</si>
  <si>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</si>
  <si>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</si>
  <si>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</si>
  <si>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</si>
  <si>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</si>
  <si>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</si>
  <si>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</si>
  <si>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</si>
  <si>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</si>
  <si>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</si>
  <si>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</si>
  <si>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</si>
  <si>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</si>
  <si>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</si>
  <si>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</si>
  <si>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</si>
  <si>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</si>
  <si>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</si>
  <si>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</si>
  <si>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</si>
  <si>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</si>
  <si>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</si>
  <si>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</si>
  <si>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</si>
  <si>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</si>
  <si>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</si>
  <si>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</si>
  <si>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</si>
  <si>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</si>
  <si>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</si>
  <si>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</si>
  <si>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</si>
  <si>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</si>
  <si>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</si>
  <si>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</si>
  <si>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</si>
  <si>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</si>
  <si>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</si>
  <si>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</si>
  <si>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</si>
  <si>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</si>
  <si>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</si>
  <si>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</si>
  <si>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</si>
  <si>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</si>
  <si>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</si>
  <si>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</si>
  <si>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</si>
  <si>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</si>
  <si>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</si>
  <si>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</si>
  <si>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</si>
  <si>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</si>
  <si>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</si>
  <si>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</si>
  <si>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</si>
  <si>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</si>
  <si>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</si>
  <si>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</si>
  <si>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</si>
  <si>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</si>
  <si>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</si>
  <si>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</si>
  <si>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</si>
  <si>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</si>
  <si>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</si>
  <si>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</si>
  <si>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</si>
  <si>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</si>
  <si>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</si>
  <si>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</si>
  <si>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</si>
  <si>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</si>
  <si>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</si>
  <si>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</si>
  <si>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</si>
  <si>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</si>
  <si>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</si>
  <si>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</si>
  <si>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</si>
  <si>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</si>
  <si>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</si>
  <si>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</si>
  <si>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</si>
  <si>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</si>
  <si>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</si>
  <si>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</si>
  <si>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</si>
  <si>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</si>
  <si>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</si>
  <si>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</si>
  <si>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</si>
  <si>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</si>
  <si>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</si>
  <si>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</si>
  <si>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</si>
  <si>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</si>
  <si>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</si>
  <si>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</si>
  <si>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</si>
  <si>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</si>
  <si>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</si>
  <si>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</si>
  <si>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</si>
  <si>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</si>
  <si>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</si>
  <si>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</si>
  <si>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</si>
  <si>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</si>
  <si>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</si>
  <si>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</si>
  <si>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</si>
  <si>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</si>
  <si>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</si>
  <si>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</si>
  <si>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</si>
  <si>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</si>
  <si>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</si>
  <si>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</si>
  <si>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</si>
  <si>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</si>
  <si>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</si>
  <si>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</si>
  <si>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</si>
  <si>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</si>
  <si>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</si>
  <si>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</si>
  <si>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</si>
  <si>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</si>
  <si>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</si>
  <si>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</si>
  <si>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</si>
  <si>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</si>
  <si>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</si>
  <si>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</si>
  <si>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</si>
  <si>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</si>
  <si>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</si>
  <si>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</si>
  <si>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</si>
  <si>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</si>
  <si>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</si>
  <si>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</si>
  <si>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</si>
  <si>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</si>
  <si>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</si>
  <si>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</si>
  <si>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</si>
  <si>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</si>
  <si>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</si>
  <si>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</si>
  <si>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</si>
  <si>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</si>
  <si>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</si>
  <si>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</si>
  <si>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</si>
  <si>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</si>
  <si>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</si>
  <si>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</si>
  <si>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</si>
  <si>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</si>
  <si>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</si>
  <si>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</si>
  <si>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</si>
  <si>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</si>
  <si>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</si>
  <si>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</si>
  <si>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</si>
  <si>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</si>
  <si>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</si>
  <si>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</si>
  <si>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</si>
  <si>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</si>
  <si>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</si>
  <si>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</si>
  <si>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</si>
  <si>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</si>
  <si>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</si>
  <si>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</si>
  <si>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</si>
  <si>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</si>
  <si>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</si>
  <si>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</si>
  <si>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</si>
  <si>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</si>
  <si>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</si>
  <si>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</si>
  <si>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</si>
  <si>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</si>
  <si>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</si>
  <si>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</si>
  <si>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</si>
  <si>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</si>
  <si>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</si>
  <si>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</si>
  <si>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</si>
  <si>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</si>
  <si>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</si>
  <si>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</si>
  <si>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</si>
  <si>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</si>
  <si>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</si>
  <si>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</si>
  <si>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</si>
  <si>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</si>
  <si>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</si>
  <si>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</si>
  <si>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</si>
  <si>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</si>
  <si>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</si>
  <si>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</si>
  <si>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</si>
  <si>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</si>
  <si>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</si>
  <si>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</si>
  <si>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</si>
  <si>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</si>
  <si>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</si>
  <si>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</si>
  <si>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</si>
  <si>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</si>
  <si>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</si>
  <si>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</si>
  <si>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</si>
  <si>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</si>
  <si>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</si>
  <si>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</si>
  <si>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</si>
  <si>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</si>
  <si>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</si>
  <si>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</si>
  <si>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</si>
  <si>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</si>
  <si>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</si>
  <si>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</si>
  <si>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</si>
  <si>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</si>
  <si>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</si>
  <si>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</si>
  <si>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</si>
  <si>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</si>
  <si>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</si>
  <si>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</si>
  <si>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</si>
  <si>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</si>
  <si>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</si>
  <si>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</si>
  <si>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</si>
  <si>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</si>
  <si>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</si>
  <si>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</si>
  <si>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</si>
  <si>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</si>
  <si>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</si>
  <si>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</si>
  <si>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</si>
  <si>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</si>
  <si>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</si>
  <si>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</si>
  <si>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</si>
  <si>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</si>
  <si>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</si>
  <si>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</si>
  <si>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</si>
  <si>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</si>
  <si>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</si>
  <si>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</si>
  <si>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</si>
  <si>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</si>
  <si>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</si>
  <si>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</si>
  <si>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</si>
  <si>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</si>
  <si>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</si>
  <si>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</si>
  <si>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</si>
  <si>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</si>
  <si>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</si>
  <si>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</si>
  <si>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</si>
  <si>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</si>
  <si>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</si>
  <si>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</si>
  <si>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</si>
  <si>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</si>
  <si>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</si>
  <si>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</si>
  <si>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</si>
  <si>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</si>
  <si>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</si>
  <si>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</si>
  <si>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</si>
  <si>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</si>
  <si>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</si>
  <si>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</si>
  <si>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</si>
  <si>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</si>
  <si>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</si>
  <si>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</si>
  <si>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</si>
  <si>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</si>
  <si>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</si>
  <si>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</si>
  <si>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</si>
  <si>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</si>
  <si>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</si>
  <si>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</si>
  <si>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</si>
  <si>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</si>
  <si>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</si>
  <si>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</si>
  <si>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</si>
  <si>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</si>
  <si>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</si>
  <si>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</si>
  <si>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</si>
  <si>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</si>
  <si>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</si>
  <si>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</si>
  <si>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</si>
  <si>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</si>
  <si>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</si>
  <si>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</si>
  <si>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</si>
  <si>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</si>
  <si>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</si>
  <si>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</si>
  <si>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</si>
  <si>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</si>
  <si>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</si>
  <si>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</si>
  <si>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</si>
  <si>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</si>
  <si>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</si>
  <si>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</si>
  <si>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</si>
  <si>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</si>
  <si>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</si>
  <si>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</si>
  <si>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</si>
  <si>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</si>
  <si>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</si>
  <si>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</si>
  <si>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</si>
  <si>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</si>
  <si>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</si>
  <si>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</si>
  <si>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</si>
  <si>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</si>
  <si>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</si>
  <si>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</si>
  <si>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</si>
  <si>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</si>
  <si>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</si>
  <si>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</si>
  <si>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</si>
  <si>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</si>
  <si>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</si>
  <si>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</si>
  <si>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</si>
  <si>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</si>
  <si>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</si>
  <si>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</si>
  <si>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</si>
  <si>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</si>
  <si>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</si>
  <si>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</si>
  <si>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</si>
  <si>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</si>
  <si>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</si>
  <si>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</si>
  <si>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</si>
  <si>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</si>
  <si>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</si>
  <si>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</si>
  <si>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</si>
  <si>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</si>
  <si>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</si>
  <si>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</si>
  <si>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</si>
  <si>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</si>
  <si>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</si>
  <si>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</si>
  <si>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</si>
  <si>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</si>
  <si>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</si>
  <si>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</si>
  <si>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</si>
  <si>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</si>
  <si>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</si>
  <si>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</si>
  <si>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</si>
  <si>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</si>
  <si>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</si>
  <si>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</si>
  <si>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</si>
  <si>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</si>
  <si>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</si>
  <si>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</si>
  <si>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</si>
  <si>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</si>
  <si>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</si>
  <si>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</si>
  <si>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</si>
  <si>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</si>
  <si>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</si>
  <si>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</si>
  <si>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</si>
  <si>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</si>
  <si>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</si>
  <si>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</si>
  <si>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</si>
  <si>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</si>
  <si>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</si>
  <si>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</si>
  <si>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</si>
  <si>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</si>
  <si>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</si>
  <si>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</si>
  <si>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</si>
  <si>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</si>
  <si>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</si>
  <si>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</si>
  <si>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</si>
  <si>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</si>
  <si>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</si>
  <si>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</si>
  <si>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</si>
  <si>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</si>
  <si>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</si>
  <si>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</si>
  <si>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</si>
  <si>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</si>
  <si>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</si>
  <si>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</si>
  <si>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</si>
  <si>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</si>
  <si>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</si>
  <si>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</si>
  <si>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</si>
  <si>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</si>
  <si>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</si>
  <si>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</si>
  <si>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</si>
  <si>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</si>
  <si>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</si>
  <si>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</si>
  <si>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</si>
  <si>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</si>
  <si>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</si>
  <si>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</si>
  <si>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</si>
  <si>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</si>
  <si>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</si>
  <si>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</si>
  <si>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</si>
  <si>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</si>
  <si>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</si>
  <si>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</si>
  <si>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</si>
  <si>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</si>
  <si>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</si>
  <si>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</si>
  <si>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</si>
  <si>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</si>
  <si>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</si>
  <si>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</si>
  <si>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</si>
  <si>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</si>
  <si>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</si>
  <si>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</si>
  <si>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</si>
  <si>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</si>
  <si>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</si>
  <si>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</si>
  <si>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</si>
  <si>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</si>
  <si>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</si>
  <si>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</si>
  <si>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</si>
  <si>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</si>
  <si>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</si>
  <si>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</si>
  <si>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</si>
  <si>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</si>
  <si>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</si>
  <si>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</si>
  <si>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</si>
  <si>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</si>
  <si>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</si>
  <si>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</si>
  <si>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</si>
  <si>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</si>
  <si>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</si>
  <si>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</si>
  <si>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</si>
  <si>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</si>
  <si>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</si>
  <si>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</si>
  <si>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</si>
  <si>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</si>
  <si>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</si>
  <si>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</si>
  <si>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</si>
  <si>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</si>
  <si>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</si>
  <si>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</si>
  <si>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</si>
  <si>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</si>
  <si>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</si>
  <si>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</si>
  <si>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</si>
  <si>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</si>
  <si>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</si>
  <si>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</si>
  <si>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</si>
  <si>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</si>
  <si>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</si>
  <si>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</si>
  <si>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</si>
  <si>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</si>
  <si>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</si>
  <si>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</si>
  <si>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</si>
  <si>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</si>
  <si>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</si>
  <si>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</si>
  <si>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</si>
  <si>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</si>
  <si>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</si>
  <si>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</si>
  <si>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</si>
  <si>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</si>
  <si>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</si>
  <si>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</si>
  <si>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</si>
  <si>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</si>
  <si>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</si>
  <si>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</si>
  <si>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</si>
  <si>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</si>
  <si>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</si>
  <si>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</si>
  <si>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</si>
  <si>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</si>
  <si>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</si>
  <si>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</si>
  <si>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</si>
  <si>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</si>
  <si>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</si>
  <si>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</si>
  <si>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</si>
  <si>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</si>
  <si>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</si>
  <si>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</si>
  <si>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</si>
  <si>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</si>
  <si>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</si>
  <si>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</si>
  <si>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</si>
  <si>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</si>
  <si>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</si>
  <si>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</si>
  <si>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</si>
  <si>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</si>
  <si>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</si>
  <si>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</si>
  <si>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</si>
  <si>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</si>
  <si>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</si>
  <si>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</si>
  <si>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</si>
  <si>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</si>
  <si>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</si>
  <si>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</si>
  <si>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</si>
  <si>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</si>
  <si>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</si>
  <si>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</si>
  <si>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</si>
  <si>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</si>
  <si>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</si>
  <si>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</si>
  <si>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</si>
  <si>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</si>
  <si>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</si>
  <si>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</si>
  <si>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</si>
  <si>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</si>
  <si>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</si>
  <si>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</si>
  <si>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</si>
  <si>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</si>
  <si>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</si>
  <si>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</si>
  <si>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</si>
  <si>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</si>
  <si>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</si>
  <si>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</si>
  <si>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</si>
  <si>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</si>
  <si>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</si>
  <si>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</si>
  <si>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</si>
  <si>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</si>
  <si>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</si>
  <si>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</si>
  <si>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</si>
  <si>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</si>
  <si>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</si>
  <si>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</si>
  <si>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</si>
  <si>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</si>
  <si>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</si>
  <si>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</si>
  <si>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</si>
  <si>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</si>
  <si>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</si>
  <si>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</si>
  <si>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</si>
  <si>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</si>
  <si>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</si>
  <si>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</si>
  <si>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</si>
  <si>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</si>
  <si>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</si>
  <si>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</si>
  <si>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</si>
  <si>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</si>
  <si>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</si>
  <si>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</si>
  <si>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</si>
  <si>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</si>
  <si>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</si>
  <si>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</si>
  <si>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</si>
  <si>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</si>
  <si>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</si>
  <si>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</si>
  <si>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</si>
  <si>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</si>
  <si>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</si>
  <si>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</si>
  <si>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</si>
  <si>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</si>
  <si>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</si>
  <si>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</si>
  <si>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</si>
  <si>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</si>
  <si>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</si>
  <si>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</si>
  <si>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</si>
  <si>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</si>
  <si>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</si>
  <si>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</si>
  <si>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</si>
  <si>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</si>
  <si>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</si>
  <si>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</si>
  <si>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</si>
  <si>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</si>
  <si>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</si>
  <si>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</si>
  <si>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</si>
  <si>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</si>
  <si>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</si>
  <si>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</si>
  <si>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</si>
  <si>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</si>
  <si>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</si>
  <si>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</si>
  <si>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</si>
  <si>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</si>
  <si>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</si>
  <si>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</si>
  <si>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</si>
  <si>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</si>
  <si>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</si>
  <si>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</si>
  <si>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</si>
  <si>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</si>
  <si>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</si>
  <si>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</si>
  <si>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</si>
  <si>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</si>
  <si>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</si>
  <si>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</si>
  <si>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</si>
  <si>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</si>
  <si>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</si>
  <si>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</si>
  <si>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</si>
  <si>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</si>
  <si>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</si>
  <si>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</si>
  <si>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</si>
  <si>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</si>
  <si>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</si>
  <si>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</si>
  <si>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</si>
  <si>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</si>
  <si>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</si>
  <si>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</si>
  <si>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</si>
  <si>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</si>
  <si>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</si>
  <si>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</si>
  <si>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</si>
  <si>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</si>
  <si>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</si>
  <si>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</si>
  <si>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</si>
  <si>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</si>
  <si>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</si>
  <si>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</si>
  <si>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</si>
  <si>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</si>
  <si>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</si>
  <si>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</si>
  <si>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</si>
  <si>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</si>
  <si>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</si>
  <si>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</si>
  <si>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</si>
  <si>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</si>
  <si>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</si>
  <si>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</si>
  <si>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</si>
  <si>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</si>
  <si>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</si>
  <si>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</si>
  <si>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</si>
  <si>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</si>
  <si>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</si>
  <si>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</si>
  <si>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</si>
  <si>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</si>
  <si>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</si>
  <si>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</si>
  <si>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</si>
  <si>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</si>
  <si>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</si>
  <si>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</si>
  <si>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</si>
  <si>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</si>
  <si>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</si>
  <si>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</si>
  <si>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</si>
  <si>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</si>
  <si>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</si>
  <si>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</si>
  <si>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</si>
  <si>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</si>
  <si>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</si>
  <si>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</si>
  <si>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</si>
  <si>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</si>
  <si>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</si>
  <si>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</si>
  <si>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</si>
  <si>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</si>
  <si>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</si>
  <si>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</si>
  <si>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</si>
  <si>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</si>
  <si>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</si>
  <si>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</si>
  <si>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</si>
  <si>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</si>
  <si>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</si>
  <si>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</si>
  <si>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</si>
  <si>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</si>
  <si>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</si>
  <si>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</si>
  <si>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</si>
  <si>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</si>
  <si>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</si>
  <si>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</si>
  <si>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</si>
  <si>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</si>
  <si>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</si>
  <si>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</si>
  <si>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</si>
  <si>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</si>
  <si>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</si>
  <si>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</si>
  <si>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</si>
  <si>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</si>
  <si>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</si>
  <si>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</si>
  <si>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</si>
  <si>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</si>
  <si>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</si>
  <si>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</si>
  <si>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</si>
  <si>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</si>
  <si>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</si>
  <si>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</si>
  <si>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</si>
  <si>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</si>
  <si>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</si>
  <si>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</si>
  <si>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</si>
  <si>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</si>
  <si>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</si>
  <si>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</si>
  <si>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</si>
  <si>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</si>
  <si>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</si>
  <si>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</si>
  <si>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</si>
  <si>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</si>
  <si>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</si>
  <si>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</si>
  <si>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</si>
  <si>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</si>
  <si>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</si>
  <si>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</si>
  <si>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</si>
  <si>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</si>
  <si>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</si>
  <si>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</si>
  <si>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</si>
  <si>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</si>
  <si>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</si>
  <si>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</si>
  <si>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</si>
  <si>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</si>
  <si>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</si>
  <si>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</si>
  <si>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</si>
  <si>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</si>
  <si>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</si>
  <si>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</si>
  <si>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</si>
  <si>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</si>
  <si>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</si>
  <si>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</si>
  <si>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</si>
  <si>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</si>
  <si>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</si>
  <si>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</si>
  <si>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</si>
  <si>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</si>
  <si>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</si>
  <si>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</si>
  <si>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</si>
  <si>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</si>
  <si>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</si>
  <si>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</si>
  <si>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</si>
  <si>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</si>
  <si>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</si>
  <si>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</si>
  <si>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</si>
  <si>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</si>
  <si>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</si>
  <si>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</si>
  <si>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</si>
  <si>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</si>
  <si>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</si>
  <si>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</si>
  <si>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</si>
  <si>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</si>
  <si>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</si>
  <si>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</si>
  <si>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</si>
  <si>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</si>
  <si>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</si>
  <si>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</si>
  <si>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</si>
  <si>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</si>
  <si>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</si>
  <si>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</si>
  <si>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</si>
  <si>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</si>
  <si>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</si>
  <si>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</si>
  <si>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</si>
  <si>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</si>
  <si>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</si>
  <si>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</si>
  <si>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</si>
  <si>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</si>
  <si>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</si>
  <si>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</si>
  <si>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</si>
  <si>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</si>
  <si>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</si>
  <si>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</si>
  <si>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</si>
  <si>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</si>
  <si>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</si>
  <si>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</si>
  <si>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</si>
  <si>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</si>
  <si>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</si>
  <si>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</si>
  <si>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</si>
  <si>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</si>
  <si>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</si>
  <si>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</si>
  <si>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</si>
  <si>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</si>
  <si>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</si>
  <si>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</si>
  <si>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</si>
  <si>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</si>
  <si>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</si>
  <si>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</si>
  <si>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</si>
  <si>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</si>
  <si>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</si>
  <si>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</si>
  <si>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</si>
  <si>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</si>
  <si>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</si>
  <si>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</si>
  <si>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</si>
  <si>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</si>
  <si>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</si>
  <si>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</si>
  <si>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</si>
  <si>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</si>
  <si>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</si>
  <si>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</si>
  <si>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</si>
  <si>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</si>
  <si>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</si>
  <si>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</si>
  <si>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</si>
  <si>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</si>
  <si>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</si>
  <si>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</si>
  <si>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</si>
  <si>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</si>
  <si>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</si>
  <si>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</si>
  <si>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</si>
  <si>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</si>
  <si>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</si>
  <si>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</si>
  <si>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</si>
  <si>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</si>
  <si>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</si>
  <si>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</si>
  <si>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</si>
  <si>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</si>
  <si>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</si>
  <si>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</si>
  <si>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</si>
  <si>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</si>
  <si>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</si>
  <si>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</si>
  <si>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</si>
  <si>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</si>
  <si>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</si>
  <si>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</si>
  <si>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</si>
  <si>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</si>
  <si>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</si>
  <si>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</si>
  <si>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</si>
  <si>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</si>
  <si>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</si>
  <si>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</si>
  <si>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</si>
  <si>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</si>
  <si>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</si>
  <si>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</si>
  <si>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</si>
  <si>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</si>
  <si>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</si>
  <si>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</si>
  <si>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</si>
  <si>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</si>
  <si>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</si>
  <si>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</si>
  <si>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</si>
  <si>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</si>
  <si>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</si>
  <si>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</si>
  <si>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</si>
  <si>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</si>
  <si>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</si>
  <si>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</si>
  <si>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</si>
  <si>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</si>
  <si>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</si>
  <si>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</si>
  <si>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</si>
  <si>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</si>
  <si>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</si>
  <si>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</si>
  <si>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</si>
  <si>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</si>
  <si>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</si>
  <si>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</si>
  <si>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</si>
  <si>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</si>
  <si>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</si>
  <si>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</si>
  <si>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</si>
  <si>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</si>
  <si>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</si>
  <si>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</si>
  <si>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</si>
  <si>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</si>
  <si>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</si>
  <si>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</si>
  <si>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</si>
  <si>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</si>
  <si>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</si>
  <si>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</si>
  <si>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</si>
  <si>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</si>
  <si>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</si>
  <si>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</si>
  <si>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</si>
  <si>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</si>
  <si>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</si>
  <si>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</si>
  <si>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</si>
  <si>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</si>
  <si>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</si>
  <si>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</si>
  <si>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</si>
  <si>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</si>
  <si>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</si>
  <si>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</si>
  <si>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</si>
  <si>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</si>
  <si>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</si>
  <si>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</si>
  <si>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</si>
  <si>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</si>
  <si>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</si>
  <si>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</si>
  <si>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</si>
  <si>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</si>
  <si>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</si>
  <si>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</si>
  <si>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</si>
  <si>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</si>
  <si>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</si>
  <si>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</si>
  <si>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</si>
  <si>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</si>
  <si>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</si>
  <si>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</si>
  <si>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</si>
  <si>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</si>
  <si>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</si>
  <si>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</si>
  <si>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</si>
  <si>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</si>
  <si>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</si>
  <si>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</si>
  <si>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</si>
  <si>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</si>
  <si>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</si>
  <si>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</si>
  <si>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</si>
  <si>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</si>
  <si>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</si>
  <si>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</si>
  <si>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</si>
  <si>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</si>
  <si>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</si>
  <si>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</si>
  <si>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</si>
  <si>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</si>
  <si>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</si>
  <si>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</si>
  <si>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</si>
  <si>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</si>
  <si>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</si>
  <si>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</si>
  <si>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</si>
  <si>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</si>
  <si>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</si>
  <si>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</si>
  <si>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</si>
  <si>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</si>
  <si>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</si>
  <si>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</si>
  <si>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</si>
  <si>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</si>
  <si>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</si>
  <si>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</si>
  <si>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</si>
  <si>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</si>
  <si>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</si>
  <si>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</si>
  <si>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</si>
  <si>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</si>
  <si>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</si>
  <si>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</si>
  <si>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</si>
  <si>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</si>
  <si>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</si>
  <si>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</si>
  <si>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</si>
  <si>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</si>
  <si>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</si>
  <si>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</si>
  <si>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</si>
  <si>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</si>
  <si>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</si>
  <si>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</si>
  <si>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</si>
  <si>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</si>
  <si>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</si>
  <si>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</si>
  <si>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</si>
  <si>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</si>
  <si>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</si>
  <si>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</si>
  <si>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</si>
  <si>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</si>
  <si>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</si>
  <si>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</si>
  <si>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</si>
  <si>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</si>
  <si>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</si>
  <si>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</si>
  <si>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</si>
  <si>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</si>
  <si>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</si>
  <si>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</si>
  <si>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</si>
  <si>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</si>
  <si>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</si>
  <si>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</si>
  <si>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</si>
  <si>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</si>
  <si>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</si>
  <si>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</si>
  <si>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</si>
  <si>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</si>
  <si>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</si>
  <si>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</si>
  <si>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</si>
  <si>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</si>
  <si>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</si>
  <si>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</si>
  <si>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</si>
  <si>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</si>
  <si>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</si>
  <si>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</si>
  <si>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</si>
  <si>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</si>
  <si>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</si>
  <si>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</si>
  <si>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</si>
  <si>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</si>
  <si>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</si>
  <si>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</si>
  <si>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</si>
  <si>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</si>
  <si>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</si>
  <si>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</si>
  <si>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</si>
  <si>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</si>
  <si>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</si>
  <si>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</si>
  <si>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</si>
  <si>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</si>
  <si>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</si>
  <si>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</si>
  <si>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</si>
  <si>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</si>
  <si>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</si>
  <si>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</si>
  <si>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</si>
  <si>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</si>
  <si>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</si>
  <si>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</si>
  <si>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</si>
  <si>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</si>
  <si>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</si>
  <si>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</si>
  <si>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</si>
  <si>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</si>
  <si>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</si>
  <si>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</si>
  <si>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</si>
  <si>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</si>
  <si>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</si>
  <si>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</si>
  <si>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</si>
  <si>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</si>
  <si>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</si>
  <si>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</si>
  <si>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</si>
  <si>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</si>
  <si>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</si>
  <si>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</si>
  <si>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</si>
  <si>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</si>
  <si>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</si>
  <si>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</si>
  <si>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</si>
  <si>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</si>
  <si>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</si>
  <si>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</si>
  <si>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</si>
  <si>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</si>
  <si>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</si>
  <si>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</si>
  <si>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</si>
  <si>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</si>
  <si>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</si>
  <si>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</si>
  <si>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</si>
  <si>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</si>
  <si>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</si>
  <si>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</si>
  <si>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</si>
  <si>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</si>
  <si>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</si>
  <si>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</si>
  <si>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</si>
  <si>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</si>
  <si>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</si>
  <si>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</si>
  <si>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</si>
  <si>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</si>
  <si>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</si>
  <si>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</si>
  <si>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</si>
  <si>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</si>
  <si>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</si>
  <si>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</si>
  <si>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</si>
  <si>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</si>
  <si>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</si>
  <si>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</si>
  <si>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</si>
  <si>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</si>
  <si>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</si>
  <si>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</si>
  <si>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</si>
  <si>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</si>
  <si>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</si>
  <si>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</si>
  <si>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</si>
  <si>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</si>
  <si>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</si>
  <si>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</si>
  <si>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</si>
  <si>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</si>
  <si>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</si>
  <si>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</si>
  <si>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</si>
  <si>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</si>
  <si>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</si>
  <si>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</si>
  <si>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</si>
  <si>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</si>
  <si>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</si>
  <si>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</si>
  <si>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</si>
  <si>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</si>
  <si>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</si>
  <si>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</si>
  <si>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</si>
  <si>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</si>
  <si>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</si>
  <si>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</si>
  <si>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</si>
  <si>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</si>
  <si>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</si>
  <si>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</si>
  <si>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</si>
  <si>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</si>
  <si>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</si>
  <si>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</si>
  <si>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</si>
  <si>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</si>
  <si>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</si>
  <si>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</si>
  <si>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</si>
  <si>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</si>
  <si>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</si>
  <si>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</si>
  <si>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</si>
  <si>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</si>
  <si>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</si>
  <si>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</si>
  <si>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</si>
  <si>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</si>
  <si>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</si>
  <si>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</si>
  <si>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</si>
  <si>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</si>
  <si>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</si>
  <si>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</si>
  <si>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</si>
  <si>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</si>
  <si>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</si>
  <si>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</si>
  <si>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</si>
  <si>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</si>
  <si>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</si>
  <si>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</si>
  <si>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</si>
  <si>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</si>
  <si>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</si>
  <si>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</si>
  <si>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</si>
  <si>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</si>
  <si>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</si>
  <si>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</si>
  <si>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</si>
  <si>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</si>
  <si>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</si>
  <si>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</si>
  <si>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</si>
  <si>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</si>
  <si>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</si>
  <si>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</si>
  <si>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</si>
  <si>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</si>
  <si>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</si>
  <si>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</si>
  <si>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</si>
  <si>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</si>
  <si>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</si>
  <si>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</si>
  <si>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</si>
  <si>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</si>
  <si>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</si>
  <si>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</si>
  <si>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</si>
  <si>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</si>
  <si>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</si>
  <si>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</si>
  <si>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</si>
  <si>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</si>
  <si>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</si>
  <si>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</si>
  <si>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</si>
  <si>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</si>
  <si>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</si>
  <si>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</si>
  <si>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</si>
  <si>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</si>
  <si>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</si>
  <si>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</si>
  <si>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</si>
  <si>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</si>
  <si>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</si>
  <si>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</si>
  <si>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</si>
  <si>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</si>
  <si>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</si>
  <si>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</si>
  <si>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</si>
  <si>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</si>
  <si>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</si>
  <si>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</si>
  <si>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</si>
  <si>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</si>
  <si>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</si>
  <si>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</si>
  <si>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</si>
  <si>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</si>
  <si>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</si>
  <si>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</si>
  <si>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</si>
  <si>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</si>
  <si>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</si>
  <si>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</si>
  <si>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</si>
  <si>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</si>
  <si>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</si>
  <si>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</si>
  <si>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</si>
  <si>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</si>
  <si>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</si>
  <si>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</si>
  <si>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</si>
  <si>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</si>
  <si>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</si>
  <si>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</si>
  <si>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</si>
  <si>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</si>
  <si>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</si>
  <si>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</si>
  <si>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</si>
  <si>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</si>
  <si>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</si>
  <si>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</si>
  <si>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</si>
  <si>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</si>
  <si>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</si>
  <si>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</si>
  <si>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</si>
  <si>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</si>
  <si>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</si>
  <si>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</si>
  <si>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</si>
  <si>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</si>
  <si>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</si>
  <si>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</si>
  <si>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</si>
  <si>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</si>
  <si>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</si>
  <si>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</si>
  <si>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</si>
  <si>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</si>
  <si>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</si>
  <si>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</si>
  <si>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</si>
  <si>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</si>
  <si>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</si>
  <si>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</si>
  <si>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</si>
  <si>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</si>
  <si>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</si>
  <si>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</si>
  <si>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</si>
  <si>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</si>
  <si>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</si>
  <si>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</si>
  <si>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</si>
  <si>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</si>
  <si>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</si>
  <si>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</si>
  <si>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</si>
  <si>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</si>
  <si>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</si>
  <si>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</si>
  <si>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</si>
  <si>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</si>
  <si>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</si>
  <si>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</si>
  <si>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</si>
  <si>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</si>
  <si>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</si>
  <si>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</si>
  <si>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</si>
  <si>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</si>
  <si>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</si>
  <si>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</si>
  <si>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</si>
  <si>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</si>
  <si>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</si>
  <si>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</si>
  <si>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</si>
  <si>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</si>
  <si>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</si>
  <si>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</si>
  <si>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</si>
  <si>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</si>
  <si>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</si>
  <si>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</si>
  <si>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</si>
  <si>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</si>
  <si>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</si>
  <si>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</si>
  <si>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</si>
  <si>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</si>
  <si>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</si>
  <si>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</si>
  <si>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</si>
  <si>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</si>
  <si>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</si>
  <si>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</si>
  <si>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</si>
  <si>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</si>
  <si>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</si>
  <si>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</si>
  <si>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</si>
  <si>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</si>
  <si>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</si>
  <si>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</si>
  <si>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</si>
  <si>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</si>
  <si>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</si>
  <si>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</si>
  <si>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</si>
  <si>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</si>
  <si>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</si>
  <si>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</si>
  <si>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</si>
  <si>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</si>
  <si>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</si>
  <si>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</si>
  <si>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</si>
  <si>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</si>
  <si>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</si>
  <si>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</si>
  <si>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</si>
  <si>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</si>
  <si>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</si>
  <si>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</si>
  <si>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</si>
  <si>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</si>
  <si>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</si>
  <si>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</si>
  <si>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</si>
  <si>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</si>
  <si>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</si>
  <si>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</si>
  <si>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</si>
  <si>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</si>
  <si>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</si>
  <si>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</si>
  <si>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</si>
  <si>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</si>
  <si>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</si>
  <si>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</si>
  <si>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</si>
  <si>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</si>
  <si>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</si>
  <si>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</si>
  <si>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</si>
  <si>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</si>
  <si>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</si>
  <si>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</si>
  <si>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</si>
  <si>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</si>
  <si>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</si>
  <si>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</si>
  <si>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</si>
  <si>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</si>
  <si>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</si>
  <si>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</si>
  <si>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</si>
  <si>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</si>
  <si>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</si>
  <si>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</si>
  <si>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</si>
  <si>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</si>
  <si>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</si>
  <si>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</si>
  <si>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</si>
  <si>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</si>
  <si>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</si>
  <si>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</si>
  <si>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</si>
  <si>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</si>
  <si>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</si>
  <si>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</si>
  <si>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</si>
  <si>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</si>
  <si>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</si>
  <si>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</si>
  <si>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</si>
  <si>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</si>
  <si>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</si>
  <si>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</si>
  <si>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</si>
  <si>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</si>
  <si>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</si>
  <si>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</si>
  <si>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</si>
  <si>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</si>
  <si>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</si>
  <si>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</si>
  <si>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</si>
  <si>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</si>
  <si>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</si>
  <si>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</si>
  <si>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</si>
  <si>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</si>
  <si>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</si>
  <si>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</si>
  <si>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</si>
  <si>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</si>
  <si>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</si>
  <si>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</si>
  <si>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</si>
  <si>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</si>
  <si>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</si>
  <si>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</si>
  <si>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</si>
  <si>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</si>
  <si>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</si>
  <si>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</si>
  <si>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</si>
  <si>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</si>
  <si>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</si>
  <si>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</si>
  <si>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</si>
  <si>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</si>
  <si>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</si>
  <si>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</si>
  <si>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</si>
  <si>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</si>
  <si>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</si>
  <si>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</si>
  <si>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</si>
  <si>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</si>
  <si>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</si>
  <si>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</si>
  <si>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</si>
  <si>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</si>
  <si>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</si>
  <si>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</si>
  <si>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</si>
  <si>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</si>
  <si>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</si>
  <si>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</si>
  <si>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</si>
  <si>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</si>
  <si>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</si>
  <si>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</si>
  <si>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</si>
  <si>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</si>
  <si>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</si>
  <si>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</si>
  <si>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</si>
  <si>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</si>
  <si>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</si>
  <si>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</si>
  <si>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</si>
  <si>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</si>
  <si>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</si>
  <si>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</si>
  <si>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</si>
  <si>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</si>
  <si>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</si>
  <si>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</si>
  <si>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</si>
  <si>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</si>
  <si>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</si>
  <si>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</si>
  <si>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</si>
  <si>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</si>
  <si>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</si>
  <si>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</si>
  <si>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</si>
  <si>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</si>
  <si>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</si>
  <si>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</si>
  <si>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</si>
  <si>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</si>
  <si>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</si>
  <si>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</si>
  <si>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</si>
  <si>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</si>
  <si>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</si>
  <si>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</si>
  <si>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</si>
  <si>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</si>
  <si>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</si>
  <si>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</si>
  <si>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</si>
  <si>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</si>
  <si>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</si>
  <si>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</si>
  <si>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</si>
  <si>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</si>
  <si>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</si>
  <si>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</si>
  <si>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</si>
  <si>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</si>
  <si>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</si>
  <si>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</si>
  <si>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</si>
  <si>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</si>
  <si>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</si>
  <si>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</si>
  <si>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</si>
  <si>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</si>
  <si>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</si>
  <si>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</si>
  <si>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</si>
  <si>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</si>
  <si>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</si>
  <si>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</si>
  <si>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</si>
  <si>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</si>
  <si>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</si>
  <si>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</si>
  <si>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</si>
  <si>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</si>
  <si>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</si>
  <si>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</si>
  <si>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</si>
  <si>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</si>
  <si>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</si>
  <si>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</si>
  <si>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</si>
  <si>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</si>
  <si>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</si>
  <si>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</si>
  <si>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</si>
  <si>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</si>
  <si>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</si>
  <si>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</si>
  <si>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</si>
  <si>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</si>
  <si>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</si>
  <si>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</si>
  <si>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</si>
  <si>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</si>
  <si>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</si>
  <si>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</si>
  <si>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</si>
  <si>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</si>
  <si>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</si>
  <si>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</si>
  <si>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</si>
  <si>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</si>
  <si>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</si>
  <si>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</si>
  <si>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</si>
  <si>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</si>
  <si>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</si>
  <si>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</si>
  <si>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</si>
  <si>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</si>
  <si>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</si>
  <si>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</si>
  <si>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</si>
  <si>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</si>
  <si>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</si>
  <si>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</si>
  <si>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</si>
  <si>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</si>
  <si>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</si>
  <si>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</si>
  <si>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</si>
  <si>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</si>
  <si>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</si>
  <si>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</si>
  <si>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</si>
  <si>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</si>
  <si>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</si>
  <si>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</si>
  <si>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</si>
  <si>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</si>
  <si>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</si>
  <si>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</si>
  <si>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</si>
  <si>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</si>
  <si>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</si>
  <si>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</si>
  <si>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</si>
  <si>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</si>
  <si>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</si>
  <si>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</si>
  <si>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</si>
  <si>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</si>
  <si>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</si>
  <si>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</si>
  <si>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</si>
  <si>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</si>
  <si>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</si>
  <si>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</si>
  <si>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</si>
  <si>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</si>
  <si>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</si>
  <si>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</si>
  <si>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</si>
  <si>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</si>
  <si>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</si>
  <si>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</si>
  <si>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</si>
  <si>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</si>
  <si>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</si>
  <si>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</si>
  <si>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</si>
  <si>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</si>
  <si>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</si>
  <si>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</si>
  <si>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</si>
  <si>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</si>
  <si>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</si>
  <si>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</si>
  <si>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</si>
  <si>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</si>
  <si>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</si>
  <si>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</si>
  <si>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</si>
  <si>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</si>
  <si>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</si>
  <si>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</si>
  <si>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</si>
  <si>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</si>
  <si>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</si>
  <si>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</si>
  <si>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</si>
  <si>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</si>
  <si>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</si>
  <si>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</si>
  <si>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</si>
  <si>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</si>
  <si>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</si>
  <si>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</si>
  <si>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</si>
  <si>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</si>
  <si>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</si>
  <si>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</si>
  <si>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</si>
  <si>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</si>
  <si>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</si>
  <si>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</si>
  <si>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</si>
  <si>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</si>
  <si>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</si>
  <si>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</si>
  <si>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</si>
  <si>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</si>
  <si>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</si>
  <si>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</si>
  <si>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</si>
  <si>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</si>
  <si>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</si>
  <si>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</si>
  <si>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</si>
  <si>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</si>
  <si>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</si>
  <si>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</si>
  <si>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</si>
  <si>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</si>
  <si>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</si>
  <si>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</si>
  <si>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</si>
  <si>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</si>
  <si>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</si>
  <si>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</si>
  <si>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</si>
  <si>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</si>
  <si>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</si>
  <si>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</si>
  <si>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</si>
  <si>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</si>
  <si>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</si>
  <si>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</si>
  <si>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</si>
  <si>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</si>
  <si>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</si>
  <si>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</si>
  <si>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</si>
  <si>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</si>
  <si>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</si>
  <si>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</si>
  <si>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</si>
  <si>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</si>
  <si>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</si>
  <si>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</si>
  <si>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</si>
  <si>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</si>
  <si>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</si>
  <si>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</si>
  <si>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</si>
  <si>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</si>
  <si>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</si>
  <si>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</si>
  <si>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</si>
  <si>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</si>
  <si>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</si>
  <si>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</si>
  <si>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</si>
  <si>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</si>
  <si>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</si>
  <si>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</si>
  <si>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</si>
  <si>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</si>
  <si>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</si>
  <si>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</si>
  <si>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</si>
  <si>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</si>
  <si>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</si>
  <si>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</si>
  <si>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</si>
  <si>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</si>
  <si>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</si>
  <si>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</si>
  <si>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</si>
  <si>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</si>
  <si>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</si>
  <si>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</si>
  <si>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</si>
  <si>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</si>
  <si>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</si>
  <si>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</si>
  <si>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</si>
  <si>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</si>
  <si>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</si>
  <si>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</si>
  <si>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</si>
  <si>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</si>
  <si>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</si>
  <si>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</si>
  <si>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</si>
  <si>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</si>
  <si>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</si>
  <si>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</si>
  <si>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</si>
  <si>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</si>
  <si>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</si>
  <si>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</si>
  <si>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</si>
  <si>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</si>
  <si>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</si>
  <si>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</si>
  <si>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</si>
  <si>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</si>
  <si>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</si>
  <si>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</si>
  <si>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</si>
  <si>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</si>
  <si>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</si>
  <si>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</si>
  <si>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</si>
  <si>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</si>
  <si>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</si>
  <si>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</si>
  <si>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</si>
  <si>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</si>
  <si>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</si>
  <si>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</si>
  <si>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</si>
  <si>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</si>
  <si>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</si>
  <si>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</si>
  <si>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</si>
  <si>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</si>
  <si>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</si>
  <si>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</si>
  <si>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</si>
  <si>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</si>
  <si>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</si>
  <si>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</si>
  <si>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</si>
  <si>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</si>
  <si>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</si>
  <si>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</si>
  <si>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</si>
  <si>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</si>
  <si>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</si>
  <si>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</si>
  <si>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</si>
  <si>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</si>
  <si>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</si>
  <si>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</si>
  <si>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</si>
  <si>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</si>
  <si>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</si>
  <si>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</si>
  <si>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</si>
  <si>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</si>
  <si>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</si>
  <si>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</si>
  <si>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</si>
  <si>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</si>
  <si>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</si>
  <si>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</si>
  <si>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</si>
  <si>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</si>
  <si>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</si>
  <si>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</si>
  <si>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</si>
  <si>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</si>
  <si>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</si>
  <si>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</si>
  <si>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</si>
  <si>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</si>
  <si>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</si>
  <si>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</si>
  <si>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</si>
  <si>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</si>
  <si>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</si>
  <si>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</si>
  <si>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</si>
  <si>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</si>
  <si>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</si>
  <si>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</si>
  <si>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</si>
  <si>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</si>
  <si>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</si>
  <si>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</si>
  <si>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</si>
  <si>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</si>
  <si>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</si>
  <si>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</si>
  <si>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</si>
  <si>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</si>
  <si>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</si>
  <si>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</si>
  <si>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</si>
  <si>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</si>
  <si>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</si>
  <si>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</si>
  <si>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</si>
  <si>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</si>
  <si>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</si>
  <si>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</si>
  <si>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</si>
  <si>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</si>
  <si>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</si>
  <si>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</si>
  <si>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</si>
  <si>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</si>
  <si>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</si>
  <si>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</si>
  <si>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</si>
  <si>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</si>
  <si>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</si>
  <si>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</si>
  <si>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</si>
  <si>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</si>
  <si>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</si>
  <si>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</si>
  <si>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</si>
  <si>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</si>
  <si>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</si>
  <si>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</si>
  <si>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</si>
  <si>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</si>
  <si>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</si>
  <si>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</si>
  <si>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</si>
  <si>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</si>
  <si>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</si>
  <si>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</si>
  <si>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</si>
  <si>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</si>
  <si>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</si>
  <si>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</si>
  <si>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</si>
  <si>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</si>
  <si>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</si>
  <si>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</si>
  <si>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</si>
  <si>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</si>
  <si>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</si>
  <si>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</si>
  <si>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</si>
  <si>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</si>
  <si>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</si>
  <si>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</si>
  <si>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</si>
  <si>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</si>
  <si>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</si>
  <si>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</si>
  <si>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</si>
  <si>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</si>
  <si>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</si>
  <si>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</si>
  <si>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</si>
  <si>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</si>
  <si>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</si>
  <si>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</si>
  <si>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</si>
  <si>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</si>
  <si>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</si>
  <si>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</si>
  <si>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</si>
  <si>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</si>
  <si>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</si>
  <si>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</si>
  <si>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</si>
  <si>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</si>
  <si>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</si>
  <si>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</si>
  <si>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</si>
  <si>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</si>
  <si>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</si>
  <si>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</si>
  <si>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</si>
  <si>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</si>
  <si>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</si>
  <si>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</si>
  <si>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</si>
  <si>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</si>
  <si>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</si>
  <si>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</si>
  <si>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</si>
  <si>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</si>
  <si>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</si>
  <si>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</si>
  <si>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</si>
  <si>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</si>
  <si>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</si>
  <si>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</si>
  <si>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</si>
  <si>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</si>
  <si>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</si>
  <si>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</si>
  <si>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</si>
  <si>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</si>
  <si>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</si>
  <si>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</si>
  <si>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</si>
  <si>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</si>
  <si>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</si>
  <si>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</si>
  <si>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</si>
  <si>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</si>
  <si>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</si>
  <si>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</si>
  <si>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</si>
  <si>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</si>
  <si>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</si>
  <si>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</si>
  <si>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</si>
  <si>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</si>
  <si>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</si>
  <si>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</si>
  <si>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</si>
  <si>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</si>
  <si>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</si>
  <si>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</si>
  <si>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</si>
  <si>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</si>
  <si>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</si>
  <si>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</si>
  <si>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</si>
  <si>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</si>
  <si>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</si>
  <si>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</si>
  <si>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</si>
  <si>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</si>
  <si>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</si>
  <si>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</si>
  <si>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</si>
  <si>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</si>
  <si>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</si>
  <si>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</si>
  <si>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</si>
  <si>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</si>
  <si>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</si>
  <si>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</si>
  <si>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</si>
  <si>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</si>
  <si>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</si>
  <si>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</si>
  <si>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</si>
  <si>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</si>
  <si>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</si>
  <si>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</si>
  <si>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</si>
  <si>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</si>
  <si>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</si>
  <si>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</si>
  <si>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</si>
  <si>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</si>
  <si>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</si>
  <si>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</si>
  <si>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</si>
  <si>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</si>
  <si>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</si>
  <si>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</si>
  <si>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</si>
  <si>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</si>
  <si>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</si>
  <si>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</si>
  <si>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</si>
  <si>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</si>
  <si>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</si>
  <si>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</si>
  <si>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</si>
  <si>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</si>
  <si>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</si>
  <si>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</si>
  <si>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</si>
  <si>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</si>
  <si>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</si>
  <si>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</si>
  <si>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</si>
  <si>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</si>
  <si>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</si>
  <si>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</si>
  <si>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</si>
  <si>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</si>
  <si>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</si>
  <si>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</si>
  <si>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</si>
  <si>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</si>
  <si>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</si>
  <si>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</si>
  <si>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</si>
  <si>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</si>
  <si>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</si>
  <si>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</si>
  <si>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</si>
  <si>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</si>
  <si>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</si>
  <si>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</si>
  <si>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</si>
  <si>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</si>
  <si>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</si>
  <si>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</si>
  <si>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</si>
  <si>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</si>
  <si>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</si>
  <si>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</si>
  <si>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</si>
  <si>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</si>
  <si>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</si>
  <si>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</si>
  <si>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</si>
  <si>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</si>
  <si>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</si>
  <si>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</si>
  <si>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</si>
  <si>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</si>
  <si>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</si>
  <si>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</si>
  <si>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</si>
  <si>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</si>
  <si>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</si>
  <si>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</si>
  <si>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</si>
  <si>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</si>
  <si>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</si>
  <si>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</si>
  <si>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</si>
  <si>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</si>
  <si>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</si>
  <si>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</si>
  <si>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</si>
  <si>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</si>
  <si>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</si>
  <si>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</si>
  <si>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</si>
  <si>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</si>
  <si>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</si>
  <si>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</si>
  <si>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</si>
  <si>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</si>
  <si>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</si>
  <si>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</si>
  <si>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</si>
  <si>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</si>
  <si>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</si>
  <si>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</si>
  <si>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</si>
  <si>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</si>
  <si>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</si>
  <si>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</si>
  <si>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</si>
  <si>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</si>
  <si>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</si>
  <si>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</si>
  <si>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</si>
  <si>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</si>
  <si>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</si>
  <si>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</si>
  <si>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</si>
  <si>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</si>
  <si>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</si>
  <si>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</si>
  <si>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</si>
  <si>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</si>
  <si>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</si>
  <si>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</si>
  <si>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</si>
  <si>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</si>
  <si>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</si>
  <si>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</si>
  <si>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</si>
  <si>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</si>
  <si>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</si>
  <si>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</si>
  <si>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</si>
  <si>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</si>
  <si>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</si>
  <si>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</si>
  <si>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</si>
  <si>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</si>
  <si>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</si>
  <si>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</si>
  <si>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</si>
  <si>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</si>
  <si>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</si>
  <si>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</si>
  <si>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</si>
  <si>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</si>
  <si>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</si>
  <si>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</si>
  <si>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</si>
  <si>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</si>
  <si>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</si>
  <si>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</si>
  <si>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</si>
  <si>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</si>
  <si>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</si>
  <si>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</si>
  <si>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</si>
  <si>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</si>
  <si>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</si>
  <si>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</si>
  <si>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</si>
  <si>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</si>
  <si>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</si>
  <si>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</si>
  <si>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</si>
  <si>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</si>
  <si>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</si>
  <si>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</si>
  <si>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</si>
  <si>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</si>
  <si>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</si>
  <si>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</si>
  <si>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</si>
  <si>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</si>
  <si>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</si>
  <si>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</si>
  <si>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</si>
  <si>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</si>
  <si>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</si>
  <si>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</si>
  <si>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</si>
  <si>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</si>
  <si>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</si>
  <si>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</si>
  <si>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</si>
  <si>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</si>
  <si>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</si>
  <si>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</si>
  <si>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</si>
  <si>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</si>
  <si>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</si>
  <si>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</si>
  <si>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</si>
  <si>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</si>
  <si>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</si>
  <si>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</si>
  <si>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</si>
  <si>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</si>
  <si>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</si>
  <si>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</si>
  <si>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</si>
  <si>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</si>
  <si>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</si>
  <si>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</si>
  <si>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</si>
  <si>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</si>
  <si>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</si>
  <si>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</si>
  <si>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</si>
  <si>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</si>
  <si>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</si>
  <si>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</si>
  <si>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</si>
  <si>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</si>
  <si>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</si>
  <si>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</si>
  <si>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</si>
  <si>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</si>
  <si>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</si>
  <si>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</si>
  <si>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</si>
  <si>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</si>
  <si>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</si>
  <si>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</si>
  <si>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</si>
  <si>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</si>
  <si>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</si>
  <si>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</si>
  <si>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</si>
  <si>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</si>
  <si>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</si>
  <si>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</si>
  <si>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</si>
  <si>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</si>
  <si>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</si>
  <si>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</si>
  <si>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</si>
  <si>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</si>
  <si>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</si>
  <si>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</si>
  <si>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</si>
  <si>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</si>
  <si>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</si>
  <si>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</si>
  <si>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</si>
  <si>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</si>
  <si>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</si>
  <si>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</si>
  <si>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</si>
  <si>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</si>
  <si>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</si>
  <si>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</si>
  <si>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</si>
  <si>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</si>
  <si>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</si>
  <si>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</si>
  <si>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</si>
  <si>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</si>
  <si>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</si>
  <si>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</si>
  <si>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</si>
  <si>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</si>
  <si>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</si>
  <si>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</si>
  <si>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</si>
  <si>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</si>
  <si>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</si>
  <si>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</si>
  <si>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</si>
  <si>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</si>
  <si>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</si>
  <si>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</si>
  <si>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</si>
  <si>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</si>
  <si>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</si>
  <si>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</si>
  <si>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</si>
  <si>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</si>
  <si>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</si>
  <si>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</si>
  <si>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</si>
  <si>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</si>
  <si>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</si>
  <si>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</si>
  <si>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</si>
  <si>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</si>
  <si>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</si>
  <si>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</si>
  <si>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</si>
  <si>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</si>
  <si>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</si>
  <si>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</si>
  <si>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</si>
  <si>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</si>
  <si>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</si>
  <si>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</si>
  <si>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</si>
  <si>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</si>
  <si>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</si>
  <si>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</si>
  <si>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</si>
  <si>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</si>
  <si>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</si>
  <si>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</si>
  <si>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</si>
  <si>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</si>
  <si>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</si>
  <si>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</si>
  <si>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</si>
  <si>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</si>
  <si>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</si>
  <si>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</si>
  <si>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</si>
  <si>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</si>
  <si>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</si>
  <si>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</si>
  <si>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</si>
  <si>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</si>
  <si>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</si>
  <si>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</si>
  <si>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</si>
  <si>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</si>
  <si>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</si>
  <si>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</si>
  <si>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</si>
  <si>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</si>
  <si>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</si>
  <si>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</si>
  <si>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</si>
  <si>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</si>
  <si>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</si>
  <si>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</si>
  <si>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</si>
  <si>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</si>
  <si>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</si>
  <si>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</si>
  <si>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</si>
  <si>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</si>
  <si>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</si>
  <si>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</si>
  <si>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</si>
  <si>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</si>
  <si>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</si>
  <si>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</si>
  <si>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</si>
  <si>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</si>
  <si>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</si>
  <si>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</si>
  <si>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</si>
  <si>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</si>
  <si>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</si>
  <si>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</si>
  <si>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</si>
  <si>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</si>
  <si>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</si>
  <si>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</si>
  <si>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</si>
  <si>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</si>
  <si>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</si>
  <si>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</si>
  <si>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</si>
  <si>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</si>
  <si>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</si>
  <si>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</si>
  <si>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</si>
  <si>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</si>
  <si>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</si>
  <si>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</si>
  <si>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</si>
  <si>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</si>
  <si>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</si>
  <si>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</si>
  <si>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</si>
  <si>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</si>
  <si>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</si>
  <si>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</si>
  <si>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</si>
  <si>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</si>
  <si>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</si>
  <si>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</si>
  <si>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</si>
  <si>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</si>
  <si>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</si>
  <si>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</si>
  <si>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</si>
  <si>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</si>
  <si>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</si>
  <si>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</si>
  <si>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</si>
  <si>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</si>
  <si>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</si>
  <si>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</si>
  <si>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</si>
  <si>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</si>
  <si>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</si>
  <si>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</si>
  <si>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</si>
  <si>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</si>
  <si>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</si>
  <si>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</si>
  <si>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</si>
  <si>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</si>
  <si>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</si>
  <si>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</si>
  <si>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</si>
  <si>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</si>
  <si>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</si>
  <si>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</si>
  <si>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</si>
  <si>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</si>
  <si>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</si>
  <si>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</si>
  <si>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</si>
  <si>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</si>
  <si>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</si>
  <si>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</si>
  <si>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</si>
  <si>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</si>
  <si>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</si>
  <si>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</si>
  <si>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</si>
  <si>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</si>
  <si>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</si>
  <si>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</si>
  <si>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</si>
  <si>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</si>
  <si>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</si>
  <si>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</si>
  <si>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</si>
  <si>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</si>
  <si>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</si>
  <si>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</si>
  <si>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</si>
  <si>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</si>
  <si>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</si>
  <si>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</si>
  <si>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</si>
  <si>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</si>
  <si>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</si>
  <si>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</si>
  <si>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</si>
  <si>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</si>
  <si>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</si>
  <si>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</si>
  <si>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</si>
  <si>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</si>
  <si>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</si>
  <si>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</si>
  <si>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</si>
  <si>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</si>
  <si>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</si>
  <si>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</si>
  <si>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</si>
  <si>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</si>
  <si>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</si>
  <si>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</si>
  <si>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</si>
  <si>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</si>
  <si>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</si>
  <si>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</si>
  <si>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</si>
  <si>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</si>
  <si>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</si>
  <si>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</si>
  <si>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</si>
  <si>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</si>
  <si>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</si>
  <si>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</si>
  <si>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</si>
  <si>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</si>
  <si>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</si>
  <si>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</si>
  <si>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</si>
  <si>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</si>
  <si>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</si>
  <si>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</si>
  <si>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</si>
  <si>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</si>
  <si>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</si>
  <si>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</si>
  <si>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</si>
  <si>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</si>
  <si>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</si>
  <si>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</si>
  <si>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</si>
  <si>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</si>
  <si>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</si>
  <si>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</si>
  <si>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</si>
  <si>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</si>
  <si>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</si>
  <si>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</si>
  <si>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</si>
  <si>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</si>
  <si>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</si>
  <si>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</si>
  <si>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</si>
  <si>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</si>
  <si>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</si>
  <si>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</si>
  <si>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</si>
  <si>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</si>
  <si>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</si>
  <si>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</si>
  <si>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</si>
  <si>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</si>
  <si>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</si>
  <si>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</si>
  <si>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</si>
  <si>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</si>
  <si>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</si>
  <si>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</si>
  <si>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</si>
  <si>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</si>
  <si>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</si>
  <si>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</si>
  <si>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</si>
  <si>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</si>
  <si>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</si>
  <si>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</si>
  <si>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</si>
  <si>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</si>
  <si>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</si>
  <si>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</si>
  <si>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</si>
  <si>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</si>
  <si>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</si>
  <si>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</si>
  <si>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</si>
  <si>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</si>
  <si>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</si>
  <si>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</si>
  <si>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</si>
  <si>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</si>
  <si>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</si>
  <si>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</si>
  <si>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</si>
  <si>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</si>
  <si>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</si>
  <si>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</si>
  <si>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</si>
  <si>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</si>
  <si>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</si>
  <si>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</si>
  <si>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</si>
  <si>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</si>
  <si>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</si>
  <si>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</si>
  <si>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</si>
  <si>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</si>
  <si>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</si>
  <si>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</si>
  <si>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</si>
  <si>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</si>
  <si>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</si>
  <si>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</si>
  <si>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</si>
  <si>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</si>
  <si>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</si>
  <si>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</si>
  <si>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</si>
  <si>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</si>
  <si>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</si>
  <si>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</si>
  <si>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</si>
  <si>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</si>
  <si>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</si>
  <si>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</si>
  <si>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</si>
  <si>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</si>
  <si>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</si>
  <si>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</si>
  <si>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</si>
  <si>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</si>
  <si>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</si>
  <si>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</si>
  <si>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</si>
  <si>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</si>
  <si>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</si>
  <si>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</si>
  <si>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</si>
  <si>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</si>
  <si>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</si>
  <si>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</si>
  <si>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</si>
  <si>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</si>
  <si>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</si>
  <si>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</si>
  <si>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</si>
  <si>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</si>
  <si>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</si>
  <si>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</si>
  <si>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</si>
  <si>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</si>
  <si>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</si>
  <si>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</si>
  <si>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</si>
  <si>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</si>
  <si>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</si>
  <si>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</si>
  <si>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</si>
  <si>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</si>
  <si>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</si>
  <si>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</si>
  <si>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</si>
  <si>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</si>
  <si>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</si>
  <si>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</si>
  <si>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</si>
  <si>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</si>
  <si>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</si>
  <si>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</si>
  <si>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</si>
  <si>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</si>
  <si>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</si>
  <si>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</si>
  <si>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</si>
  <si>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</si>
  <si>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</si>
  <si>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</si>
  <si>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</si>
  <si>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</si>
  <si>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</si>
  <si>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</si>
  <si>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</si>
  <si>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</si>
  <si>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</si>
  <si>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</si>
  <si>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</si>
  <si>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</si>
  <si>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</si>
  <si>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</si>
  <si>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</si>
  <si>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</si>
  <si>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</si>
  <si>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</si>
  <si>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</si>
  <si>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</si>
  <si>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</si>
  <si>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</si>
  <si>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</si>
  <si>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</si>
  <si>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</si>
  <si>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</si>
  <si>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</si>
  <si>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</si>
  <si>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</si>
  <si>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</si>
  <si>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</si>
  <si>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</si>
  <si>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</si>
  <si>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</si>
  <si>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</si>
  <si>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</si>
  <si>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</si>
  <si>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</si>
  <si>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</si>
  <si>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</si>
  <si>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</si>
  <si>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</si>
  <si>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</si>
  <si>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</si>
  <si>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</si>
  <si>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</si>
  <si>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</si>
  <si>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</si>
  <si>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</si>
  <si>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</si>
  <si>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</si>
  <si>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</si>
  <si>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</si>
  <si>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</si>
  <si>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</si>
  <si>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</si>
  <si>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</si>
  <si>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</si>
  <si>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</si>
  <si>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</si>
  <si>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</si>
  <si>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</si>
  <si>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</si>
  <si>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</si>
  <si>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</si>
  <si>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</si>
  <si>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</si>
  <si>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</si>
  <si>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</si>
  <si>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</si>
  <si>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</si>
  <si>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</si>
  <si>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</si>
  <si>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</si>
  <si>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</si>
  <si>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</si>
  <si>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</si>
  <si>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</si>
  <si>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</si>
  <si>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</si>
  <si>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</si>
  <si>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</si>
  <si>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</si>
  <si>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</si>
  <si>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</si>
  <si>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</si>
  <si>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</si>
  <si>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</si>
  <si>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</si>
  <si>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</si>
  <si>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</si>
  <si>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</si>
  <si>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</si>
  <si>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</si>
  <si>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</si>
  <si>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</si>
  <si>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</si>
  <si>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</si>
  <si>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</si>
  <si>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</si>
  <si>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</si>
  <si>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</si>
  <si>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</si>
  <si>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</si>
  <si>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</si>
  <si>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</si>
  <si>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</si>
  <si>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</si>
  <si>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</si>
  <si>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</si>
  <si>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</si>
  <si>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</si>
  <si>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</si>
  <si>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</si>
  <si>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</si>
  <si>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</si>
  <si>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</si>
  <si>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</si>
  <si>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</si>
  <si>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</si>
  <si>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</si>
  <si>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</si>
  <si>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</si>
  <si>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</si>
  <si>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</si>
  <si>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</si>
  <si>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</si>
  <si>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</si>
  <si>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</si>
  <si>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</si>
  <si>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</si>
  <si>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</si>
  <si>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</si>
  <si>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</si>
  <si>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</si>
  <si>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</si>
  <si>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</si>
  <si>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</si>
  <si>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</si>
  <si>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</si>
  <si>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</si>
  <si>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</si>
  <si>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</si>
  <si>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</si>
  <si>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</si>
  <si>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</si>
  <si>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</si>
  <si>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</si>
  <si>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</si>
  <si>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</si>
  <si>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</si>
  <si>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</si>
  <si>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</si>
  <si>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</si>
  <si>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</si>
  <si>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</si>
  <si>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</si>
  <si>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</si>
  <si>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</si>
  <si>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</si>
  <si>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</si>
  <si>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</si>
  <si>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</si>
  <si>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</si>
  <si>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</si>
  <si>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</si>
  <si>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</si>
  <si>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</si>
  <si>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</si>
  <si>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</si>
  <si>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</si>
  <si>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</si>
  <si>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</si>
  <si>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</si>
  <si>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</si>
  <si>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</si>
  <si>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</si>
  <si>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</si>
  <si>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</si>
  <si>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</si>
  <si>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</si>
  <si>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</si>
  <si>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</si>
  <si>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</si>
  <si>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</si>
  <si>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</si>
  <si>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</si>
  <si>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</si>
  <si>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</si>
  <si>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</si>
  <si>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</si>
  <si>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</si>
  <si>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</si>
  <si>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</si>
  <si>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</si>
  <si>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</si>
  <si>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</si>
  <si>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</si>
  <si>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</si>
  <si>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</si>
  <si>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</si>
  <si>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</si>
  <si>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</si>
  <si>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</si>
  <si>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</si>
  <si>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</si>
  <si>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</si>
  <si>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</si>
  <si>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</si>
  <si>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</si>
  <si>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</si>
  <si>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</si>
  <si>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</si>
  <si>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</si>
  <si>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</si>
  <si>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</si>
  <si>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</si>
  <si>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</si>
  <si>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</si>
  <si>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</si>
  <si>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</si>
  <si>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</si>
  <si>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</si>
  <si>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</si>
  <si>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</si>
  <si>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</si>
  <si>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</si>
  <si>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</si>
  <si>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</si>
  <si>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</si>
  <si>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</si>
  <si>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</si>
  <si>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</si>
  <si>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</si>
  <si>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</si>
  <si>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</si>
  <si>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</si>
  <si>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</si>
  <si>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</si>
  <si>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</si>
  <si>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</si>
  <si>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</si>
  <si>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</si>
  <si>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</si>
  <si>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</si>
  <si>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</si>
  <si>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</si>
  <si>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</si>
  <si>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</si>
  <si>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</si>
  <si>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</si>
  <si>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</si>
  <si>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</si>
  <si>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</si>
  <si>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</si>
  <si>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</si>
  <si>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</si>
  <si>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</si>
  <si>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</si>
  <si>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</si>
  <si>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</si>
  <si>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</si>
  <si>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</si>
  <si>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</si>
  <si>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</si>
  <si>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</si>
  <si>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</si>
  <si>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</si>
  <si>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</si>
  <si>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</si>
  <si>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</si>
  <si>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</si>
  <si>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</si>
  <si>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</si>
  <si>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</si>
  <si>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</si>
  <si>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</si>
  <si>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</si>
  <si>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</si>
  <si>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</si>
  <si>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</si>
  <si>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</si>
  <si>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</si>
  <si>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</si>
  <si>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</si>
  <si>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</si>
  <si>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</si>
  <si>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</si>
  <si>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</si>
  <si>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</si>
  <si>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</si>
  <si>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</si>
  <si>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</si>
  <si>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</si>
  <si>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</si>
  <si>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</si>
  <si>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</si>
  <si>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</si>
  <si>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</si>
  <si>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</si>
  <si>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</si>
  <si>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</si>
  <si>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</si>
  <si>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</si>
  <si>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</si>
  <si>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</si>
  <si>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</si>
  <si>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</si>
  <si>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</si>
  <si>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</si>
  <si>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</si>
  <si>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</si>
  <si>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</si>
  <si>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</si>
  <si>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</si>
  <si>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</si>
  <si>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</si>
  <si>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</si>
  <si>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</si>
  <si>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</si>
  <si>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</si>
  <si>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</si>
  <si>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</si>
  <si>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</si>
  <si>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</si>
  <si>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</si>
  <si>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</si>
  <si>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</si>
  <si>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</si>
  <si>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</si>
  <si>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</si>
  <si>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</si>
  <si>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</si>
  <si>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</si>
  <si>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</si>
  <si>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</si>
  <si>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</si>
  <si>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</si>
  <si>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</si>
  <si>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</si>
  <si>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</si>
  <si>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</si>
  <si>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</si>
  <si>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</si>
  <si>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</si>
  <si>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</si>
  <si>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</si>
  <si>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</si>
  <si>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</si>
  <si>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</si>
  <si>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</si>
  <si>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</si>
  <si>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</si>
  <si>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</si>
  <si>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</si>
  <si>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</si>
  <si>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</si>
  <si>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</si>
  <si>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</si>
  <si>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</si>
  <si>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</si>
  <si>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</si>
  <si>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</si>
  <si>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</si>
  <si>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</si>
  <si>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</si>
  <si>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</si>
  <si>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</si>
  <si>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</si>
  <si>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</si>
  <si>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</si>
  <si>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</si>
  <si>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</si>
  <si>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</si>
  <si>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</si>
  <si>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</si>
  <si>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</si>
  <si>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</si>
  <si>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</si>
  <si>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</si>
  <si>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</si>
  <si>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</si>
  <si>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</si>
  <si>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</si>
  <si>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</si>
  <si>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</si>
  <si>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</si>
  <si>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</si>
  <si>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</si>
  <si>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</si>
  <si>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</si>
  <si>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</si>
  <si>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</si>
  <si>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</si>
  <si>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</si>
  <si>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</si>
  <si>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</si>
  <si>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</si>
  <si>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</si>
  <si>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</si>
  <si>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</si>
  <si>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</si>
  <si>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</si>
  <si>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</si>
  <si>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</si>
  <si>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</si>
  <si>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</si>
  <si>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</si>
  <si>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</si>
  <si>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</si>
  <si>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</si>
  <si>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</si>
  <si>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</si>
  <si>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</si>
  <si>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</si>
  <si>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</si>
  <si>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</si>
  <si>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</si>
  <si>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</si>
  <si>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</si>
  <si>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</si>
  <si>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</si>
  <si>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</si>
  <si>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</si>
  <si>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</si>
  <si>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</si>
  <si>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</si>
  <si>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</si>
  <si>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</si>
  <si>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</si>
  <si>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</si>
  <si>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</si>
  <si>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</si>
  <si>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</si>
  <si>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</si>
  <si>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</si>
  <si>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</si>
  <si>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</si>
  <si>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</si>
  <si>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</si>
  <si>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</si>
  <si>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</si>
  <si>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</si>
  <si>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</si>
  <si>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</si>
  <si>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</si>
  <si>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</si>
  <si>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</si>
  <si>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</si>
  <si>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</si>
  <si>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</si>
  <si>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</si>
  <si>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</si>
  <si>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</si>
  <si>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</si>
  <si>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</si>
  <si>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</si>
  <si>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</si>
  <si>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</si>
  <si>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</si>
  <si>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</si>
  <si>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</si>
  <si>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</si>
  <si>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</si>
  <si>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</si>
  <si>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</si>
  <si>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</si>
  <si>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</si>
  <si>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</si>
  <si>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</si>
  <si>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</si>
  <si>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</si>
  <si>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</si>
  <si>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</si>
  <si>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</si>
  <si>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</si>
  <si>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</si>
  <si>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</si>
  <si>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</si>
  <si>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</si>
  <si>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</si>
  <si>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</si>
  <si>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</si>
  <si>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</si>
  <si>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</si>
  <si>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</si>
  <si>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</si>
  <si>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</si>
  <si>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</si>
  <si>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</si>
  <si>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</si>
  <si>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</si>
  <si>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</si>
  <si>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</si>
  <si>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</si>
  <si>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</si>
  <si>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</si>
  <si>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</si>
  <si>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</si>
  <si>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</si>
  <si>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</si>
  <si>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</si>
  <si>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</si>
  <si>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</si>
  <si>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</si>
  <si>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</si>
  <si>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</si>
  <si>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</si>
  <si>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</si>
  <si>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</si>
  <si>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</si>
  <si>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</si>
  <si>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</si>
  <si>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</si>
  <si>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</si>
  <si>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</si>
  <si>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</si>
  <si>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</si>
  <si>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</si>
  <si>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</si>
  <si>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</si>
  <si>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</si>
  <si>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</si>
  <si>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</si>
  <si>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</si>
  <si>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</si>
  <si>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</si>
  <si>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</si>
  <si>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</si>
  <si>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</si>
  <si>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</si>
  <si>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</si>
  <si>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</si>
  <si>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</si>
  <si>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</si>
  <si>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</si>
  <si>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</si>
  <si>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</si>
  <si>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</si>
  <si>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</si>
  <si>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</si>
  <si>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</si>
  <si>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</si>
  <si>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</si>
  <si>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</si>
  <si>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</si>
  <si>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</si>
  <si>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</si>
  <si>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</si>
  <si>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</si>
  <si>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</si>
  <si>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</si>
  <si>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</si>
  <si>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</si>
  <si>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</si>
  <si>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</si>
  <si>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</si>
  <si>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</si>
  <si>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</si>
  <si>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</si>
  <si>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</si>
  <si>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</si>
  <si>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</si>
  <si>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</si>
  <si>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</si>
  <si>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</si>
  <si>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</si>
  <si>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</si>
  <si>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</si>
  <si>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</si>
  <si>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</si>
  <si>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</si>
  <si>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</si>
  <si>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</si>
  <si>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</si>
  <si>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</si>
  <si>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</si>
  <si>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</si>
  <si>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</si>
  <si>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</si>
  <si>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</si>
  <si>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</si>
  <si>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</si>
  <si>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</si>
  <si>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</si>
  <si>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</si>
  <si>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</si>
  <si>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</si>
  <si>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</si>
  <si>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</si>
  <si>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</si>
  <si>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</si>
  <si>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</si>
  <si>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</si>
  <si>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</si>
  <si>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</si>
  <si>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</si>
  <si>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</si>
  <si>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</si>
  <si>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</si>
  <si>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</si>
  <si>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</si>
  <si>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</si>
  <si>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</si>
  <si>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</si>
  <si>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</si>
  <si>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</si>
  <si>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</si>
  <si>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</si>
  <si>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</si>
  <si>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</si>
  <si>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</si>
  <si>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</si>
  <si>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</si>
  <si>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</si>
  <si>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</si>
  <si>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</si>
  <si>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</si>
  <si>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</si>
  <si>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</si>
  <si>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</si>
  <si>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</si>
  <si>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</si>
  <si>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</si>
  <si>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</si>
  <si>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</si>
  <si>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</si>
  <si>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</si>
  <si>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</si>
  <si>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</si>
  <si>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</si>
  <si>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</si>
  <si>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</si>
  <si>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</si>
  <si>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</si>
  <si>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</si>
  <si>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</si>
  <si>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</si>
  <si>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</si>
  <si>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</si>
  <si>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</si>
  <si>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</si>
  <si>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</si>
  <si>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</si>
  <si>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</si>
  <si>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</si>
  <si>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</si>
  <si>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</si>
  <si>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</si>
  <si>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</si>
  <si>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</si>
  <si>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</si>
  <si>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</si>
  <si>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</si>
  <si>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</si>
  <si>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</si>
  <si>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</si>
  <si>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</si>
  <si>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</si>
  <si>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</si>
  <si>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</si>
  <si>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</si>
  <si>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</si>
  <si>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</si>
  <si>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</si>
  <si>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</si>
  <si>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</si>
  <si>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</si>
  <si>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</si>
  <si>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</si>
  <si>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</si>
  <si>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</si>
  <si>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</si>
  <si>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</si>
  <si>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</si>
  <si>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</si>
  <si>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</si>
  <si>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</si>
  <si>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</si>
  <si>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</si>
  <si>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</si>
  <si>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</si>
  <si>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</si>
  <si>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</si>
  <si>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</si>
  <si>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</si>
  <si>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</si>
  <si>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</si>
  <si>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</si>
  <si>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</si>
  <si>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</si>
  <si>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</si>
  <si>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</si>
  <si>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</si>
  <si>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</si>
  <si>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</si>
  <si>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</si>
  <si>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</si>
  <si>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</si>
  <si>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</si>
  <si>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</si>
  <si>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</si>
  <si>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</si>
  <si>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</si>
  <si>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</si>
  <si>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</si>
  <si>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</si>
  <si>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</si>
  <si>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</si>
  <si>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</si>
  <si>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</si>
  <si>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</si>
  <si>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</si>
  <si>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</si>
  <si>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</si>
  <si>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</si>
  <si>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</si>
  <si>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</si>
  <si>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</si>
  <si>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</si>
  <si>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</si>
  <si>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</si>
  <si>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</si>
  <si>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</si>
  <si>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</si>
  <si>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</si>
  <si>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</si>
  <si>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</si>
  <si>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</si>
  <si>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</si>
  <si>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</si>
  <si>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</si>
  <si>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</si>
  <si>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</si>
  <si>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</si>
  <si>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</si>
  <si>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</si>
  <si>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</si>
  <si>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</si>
  <si>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</si>
  <si>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</si>
  <si>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</si>
  <si>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</si>
  <si>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</si>
  <si>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</si>
  <si>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</si>
  <si>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</si>
  <si>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</si>
  <si>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</si>
  <si>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</si>
  <si>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</si>
  <si>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</si>
  <si>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</si>
  <si>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</si>
  <si>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</si>
  <si>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</si>
  <si>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</si>
  <si>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</si>
  <si>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</si>
  <si>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</si>
  <si>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</si>
  <si>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</si>
  <si>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</si>
  <si>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</si>
  <si>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</si>
  <si>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</si>
  <si>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</si>
  <si>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</si>
  <si>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</si>
  <si>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</si>
  <si>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</si>
  <si>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</si>
  <si>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</si>
  <si>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</si>
  <si>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</si>
  <si>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</si>
  <si>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</si>
  <si>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</si>
  <si>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</si>
  <si>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</si>
  <si>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</si>
  <si>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</si>
  <si>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</si>
  <si>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</si>
  <si>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</si>
  <si>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</si>
  <si>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</si>
  <si>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</si>
  <si>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</si>
  <si>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</si>
  <si>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</si>
  <si>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</si>
  <si>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</si>
  <si>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</si>
  <si>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</si>
  <si>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</si>
  <si>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</si>
  <si>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</si>
  <si>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</si>
  <si>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</si>
  <si>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</si>
  <si>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</si>
  <si>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</si>
  <si>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</si>
  <si>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</si>
  <si>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</si>
  <si>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</si>
  <si>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</si>
  <si>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</si>
  <si>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</si>
  <si>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</si>
  <si>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</si>
  <si>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</si>
  <si>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</si>
  <si>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</si>
  <si>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</si>
  <si>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</si>
  <si>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</si>
  <si>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</si>
  <si>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</si>
  <si>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</si>
  <si>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</si>
  <si>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</si>
  <si>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</si>
  <si>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</si>
  <si>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</si>
  <si>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</si>
  <si>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</si>
  <si>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</si>
  <si>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</si>
  <si>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</si>
  <si>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</si>
  <si>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</si>
  <si>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</si>
  <si>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</si>
  <si>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</si>
  <si>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</si>
  <si>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</si>
  <si>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</si>
  <si>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</si>
  <si>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</si>
  <si>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</si>
  <si>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</si>
  <si>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</si>
  <si>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</si>
  <si>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</si>
  <si>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</si>
  <si>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</si>
  <si>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</si>
  <si>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</si>
  <si>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</si>
  <si>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</si>
  <si>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</si>
  <si>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</si>
  <si>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</si>
  <si>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</si>
  <si>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</si>
  <si>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</si>
  <si>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</si>
  <si>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</si>
  <si>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</si>
  <si>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</si>
  <si>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</si>
  <si>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</si>
  <si>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</si>
  <si>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</si>
  <si>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</si>
  <si>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</si>
  <si>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</si>
  <si>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</si>
  <si>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</si>
  <si>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</si>
  <si>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</si>
  <si>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</si>
  <si>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</si>
  <si>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</si>
  <si>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</si>
  <si>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</si>
  <si>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</si>
  <si>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</si>
  <si>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</si>
  <si>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</si>
  <si>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</si>
  <si>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</si>
  <si>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</si>
  <si>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</si>
  <si>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</si>
  <si>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</si>
  <si>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</si>
  <si>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</si>
  <si>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</si>
  <si>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</si>
  <si>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</si>
  <si>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</si>
  <si>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</si>
  <si>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</si>
  <si>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</si>
  <si>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</si>
  <si>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</si>
  <si>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</si>
  <si>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</si>
  <si>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</si>
  <si>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</si>
  <si>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</si>
  <si>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</si>
  <si>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</si>
  <si>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</si>
  <si>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</si>
  <si>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</si>
  <si>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</si>
  <si>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</si>
  <si>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</si>
  <si>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</si>
  <si>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</si>
  <si>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</si>
  <si>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</si>
  <si>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</si>
  <si>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</si>
  <si>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</si>
  <si>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</si>
  <si>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</si>
  <si>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</si>
  <si>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</si>
  <si>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</si>
  <si>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</si>
  <si>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</si>
  <si>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</si>
  <si>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</si>
  <si>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</si>
  <si>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</si>
  <si>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</si>
  <si>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</si>
  <si>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</si>
  <si>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</si>
  <si>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</si>
  <si>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</si>
  <si>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</si>
  <si>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</si>
  <si>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</si>
  <si>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</si>
  <si>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</si>
  <si>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</si>
  <si>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</si>
  <si>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</si>
  <si>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</si>
  <si>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</si>
  <si>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</si>
  <si>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</si>
  <si>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</si>
  <si>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</si>
  <si>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</si>
  <si>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</si>
  <si>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</si>
  <si>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</si>
  <si>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</si>
  <si>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</si>
  <si>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</si>
  <si>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</si>
  <si>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</si>
  <si>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</si>
  <si>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</si>
  <si>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</si>
  <si>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</si>
  <si>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</si>
  <si>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</si>
  <si>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</si>
  <si>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</si>
  <si>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</si>
  <si>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</si>
  <si>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</si>
  <si>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</si>
  <si>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</si>
  <si>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</si>
  <si>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</si>
  <si>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</si>
  <si>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</si>
  <si>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</si>
  <si>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</si>
  <si>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</si>
  <si>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</si>
  <si>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</si>
  <si>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</si>
  <si>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</si>
  <si>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</si>
  <si>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</si>
  <si>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</si>
  <si>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</si>
  <si>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</si>
  <si>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</si>
  <si>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</si>
  <si>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</si>
  <si>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</si>
  <si>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</si>
  <si>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</si>
  <si>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</si>
  <si>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</si>
  <si>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</si>
  <si>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</si>
  <si>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</si>
  <si>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</si>
  <si>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</si>
  <si>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</si>
  <si>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</si>
  <si>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</si>
  <si>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</si>
  <si>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</si>
  <si>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</si>
  <si>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</si>
  <si>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</si>
  <si>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</si>
  <si>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</si>
  <si>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</si>
  <si>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</si>
  <si>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</si>
  <si>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</si>
  <si>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</si>
  <si>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</si>
  <si>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</si>
  <si>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</si>
  <si>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</si>
  <si>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</si>
  <si>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</si>
  <si>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</si>
  <si>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</si>
  <si>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</si>
  <si>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</si>
  <si>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</si>
  <si>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</si>
  <si>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</si>
  <si>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</si>
  <si>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</si>
  <si>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</si>
  <si>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</si>
  <si>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</si>
  <si>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</si>
  <si>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</si>
  <si>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</si>
  <si>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</si>
  <si>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</si>
  <si>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</si>
  <si>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</si>
  <si>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</si>
  <si>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</si>
  <si>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</si>
  <si>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</si>
  <si>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</si>
  <si>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</si>
  <si>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</si>
  <si>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</si>
  <si>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</si>
  <si>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</si>
  <si>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</si>
  <si>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</si>
  <si>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</si>
  <si>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</si>
  <si>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</si>
  <si>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</si>
  <si>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</si>
  <si>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</si>
  <si>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</si>
  <si>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</si>
  <si>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</si>
  <si>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</si>
  <si>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</si>
  <si>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</si>
  <si>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</si>
  <si>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</si>
  <si>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</si>
  <si>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</si>
  <si>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</si>
  <si>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</si>
  <si>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</si>
  <si>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</si>
  <si>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</si>
  <si>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</si>
  <si>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</si>
  <si>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</si>
  <si>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</si>
  <si>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</si>
  <si>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</si>
  <si>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</si>
  <si>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</si>
  <si>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</si>
  <si>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</si>
  <si>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</si>
  <si>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</si>
  <si>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</si>
  <si>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</si>
  <si>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</si>
  <si>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</si>
  <si>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</si>
  <si>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</si>
  <si>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</si>
  <si>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</si>
  <si>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</si>
  <si>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</si>
  <si>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</si>
  <si>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</si>
  <si>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</si>
  <si>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</si>
  <si>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</si>
  <si>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</si>
  <si>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</si>
  <si>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</si>
  <si>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</si>
  <si>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</si>
  <si>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</si>
  <si>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</si>
  <si>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</si>
  <si>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</si>
  <si>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</si>
  <si>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</si>
  <si>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</si>
  <si>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</si>
  <si>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</si>
  <si>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</si>
  <si>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</si>
  <si>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</si>
  <si>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</si>
  <si>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</si>
  <si>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</si>
  <si>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</si>
  <si>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</si>
  <si>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</si>
  <si>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</si>
  <si>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</si>
  <si>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</si>
  <si>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</si>
  <si>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</si>
  <si>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</si>
  <si>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</si>
  <si>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</si>
  <si>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</si>
  <si>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</si>
  <si>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</si>
  <si>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</si>
  <si>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</si>
  <si>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</si>
  <si>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</si>
  <si>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</si>
  <si>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</si>
  <si>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</si>
  <si>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</si>
  <si>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</si>
  <si>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</si>
  <si>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</si>
  <si>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</si>
  <si>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</si>
  <si>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</si>
  <si>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</si>
  <si>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</si>
  <si>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</si>
  <si>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</si>
  <si>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</si>
  <si>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</si>
  <si>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</si>
  <si>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</si>
  <si>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</si>
  <si>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</si>
  <si>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</si>
  <si>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</si>
  <si>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</si>
  <si>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</si>
  <si>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</si>
  <si>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</si>
  <si>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</si>
  <si>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</si>
  <si>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</si>
  <si>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</si>
  <si>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</si>
  <si>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</si>
  <si>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</si>
  <si>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</si>
  <si>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</si>
  <si>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</si>
  <si>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</si>
  <si>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</si>
  <si>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</si>
  <si>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</si>
  <si>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</si>
  <si>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</si>
  <si>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</si>
  <si>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</si>
  <si>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</si>
  <si>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</si>
  <si>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</si>
  <si>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</si>
  <si>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</si>
  <si>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</si>
  <si>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</si>
  <si>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</si>
  <si>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</si>
  <si>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</si>
  <si>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</si>
  <si>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</si>
  <si>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</si>
  <si>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</si>
  <si>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</si>
  <si>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</si>
  <si>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</si>
  <si>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</si>
  <si>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</si>
  <si>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</si>
  <si>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</si>
  <si>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</si>
  <si>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</si>
  <si>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</si>
  <si>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</si>
  <si>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</si>
  <si>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</si>
  <si>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</si>
  <si>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</si>
  <si>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</si>
  <si>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</si>
  <si>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</si>
  <si>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</si>
  <si>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</si>
  <si>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</si>
  <si>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</si>
  <si>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</si>
  <si>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</si>
  <si>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</si>
  <si>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</si>
  <si>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</si>
  <si>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</si>
  <si>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</si>
  <si>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</si>
  <si>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</si>
  <si>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</si>
  <si>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</si>
  <si>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</si>
  <si>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</si>
  <si>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</si>
  <si>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</si>
  <si>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</si>
  <si>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</si>
  <si>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</si>
  <si>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</si>
  <si>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</si>
  <si>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</si>
  <si>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</si>
  <si>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</si>
  <si>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</si>
  <si>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</si>
  <si>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</si>
  <si>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</si>
  <si>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</si>
  <si>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</si>
  <si>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</si>
  <si>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</si>
  <si>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</si>
  <si>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</si>
  <si>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</si>
  <si>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</si>
  <si>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</si>
  <si>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</si>
  <si>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</si>
  <si>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</si>
  <si>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</si>
  <si>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</si>
  <si>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</si>
  <si>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</si>
  <si>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</si>
  <si>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</si>
  <si>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</si>
  <si>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</si>
  <si>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</si>
  <si>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</si>
  <si>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</si>
  <si>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</si>
  <si>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</si>
  <si>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</si>
  <si>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</si>
  <si>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</si>
  <si>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</si>
  <si>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</si>
  <si>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</si>
  <si>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</si>
  <si>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</si>
  <si>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</si>
  <si>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</si>
  <si>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</si>
  <si>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</si>
  <si>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</si>
  <si>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</si>
  <si>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</si>
  <si>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</si>
  <si>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</si>
  <si>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</si>
  <si>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</si>
  <si>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</si>
  <si>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</si>
  <si>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</si>
  <si>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</si>
  <si>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</si>
  <si>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</si>
  <si>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</si>
  <si>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</si>
  <si>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</si>
  <si>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</si>
  <si>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</si>
  <si>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</si>
  <si>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</si>
  <si>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</si>
  <si>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</si>
  <si>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</si>
  <si>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</si>
  <si>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</si>
  <si>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</si>
  <si>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</si>
  <si>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</si>
  <si>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</si>
  <si>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</si>
  <si>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</si>
  <si>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</si>
  <si>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</si>
  <si>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</si>
  <si>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</si>
  <si>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</si>
  <si>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</si>
  <si>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</si>
  <si>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</si>
  <si>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</si>
  <si>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</si>
  <si>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</si>
  <si>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</si>
  <si>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</si>
  <si>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</si>
  <si>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</si>
  <si>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</si>
  <si>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</si>
  <si>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</si>
  <si>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</si>
  <si>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</si>
  <si>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</si>
  <si>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</si>
  <si>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</si>
  <si>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</si>
  <si>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</si>
  <si>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</si>
  <si>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</si>
  <si>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</si>
  <si>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</si>
  <si>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</si>
  <si>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</si>
  <si>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</si>
  <si>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</si>
  <si>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</si>
  <si>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</si>
  <si>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</si>
  <si>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</si>
  <si>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</si>
  <si>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</si>
  <si>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</si>
  <si>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</si>
  <si>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</si>
  <si>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</si>
  <si>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</si>
  <si>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</si>
  <si>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</si>
  <si>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</si>
  <si>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</si>
  <si>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</si>
  <si>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</si>
  <si>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</si>
  <si>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</si>
  <si>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</si>
  <si>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</si>
  <si>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</si>
  <si>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</si>
  <si>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</si>
  <si>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</si>
  <si>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</si>
  <si>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</si>
  <si>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</si>
  <si>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</si>
  <si>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</si>
  <si>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</si>
  <si>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</si>
  <si>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</si>
  <si>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</si>
  <si>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</si>
  <si>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</si>
  <si>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</si>
  <si>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</si>
  <si>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</si>
  <si>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</si>
  <si>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</si>
  <si>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</si>
  <si>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</si>
  <si>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</si>
  <si>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</si>
  <si>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</si>
  <si>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</si>
  <si>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</si>
  <si>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</si>
  <si>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</si>
  <si>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</si>
  <si>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</si>
  <si>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</si>
  <si>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</si>
  <si>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</si>
  <si>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</si>
  <si>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</si>
  <si>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</si>
  <si>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</si>
  <si>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</si>
  <si>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</si>
  <si>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</si>
  <si>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</si>
  <si>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</si>
  <si>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</si>
  <si>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</si>
  <si>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</si>
  <si>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</si>
  <si>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</si>
  <si>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</si>
  <si>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</si>
  <si>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</si>
  <si>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</si>
  <si>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</si>
  <si>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</si>
  <si>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</si>
  <si>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</si>
  <si>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</si>
  <si>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</si>
  <si>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</si>
  <si>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</si>
  <si>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</si>
  <si>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</si>
  <si>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</si>
  <si>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</si>
  <si>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</si>
  <si>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</si>
  <si>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</si>
  <si>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</si>
  <si>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</si>
  <si>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</si>
  <si>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</si>
  <si>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</si>
  <si>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</si>
  <si>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</si>
  <si>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</si>
  <si>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</si>
  <si>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</si>
  <si>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</si>
  <si>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</si>
  <si>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</si>
  <si>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</si>
  <si>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</si>
  <si>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</si>
  <si>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</si>
  <si>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</si>
  <si>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</si>
  <si>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</si>
  <si>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</si>
  <si>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</si>
  <si>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</si>
  <si>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</si>
  <si>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</si>
  <si>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</si>
  <si>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</si>
  <si>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</si>
  <si>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</si>
  <si>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</si>
  <si>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</si>
  <si>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</si>
  <si>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</si>
  <si>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</si>
  <si>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</si>
  <si>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</si>
  <si>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</si>
  <si>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</si>
  <si>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</si>
  <si>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</si>
  <si>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</si>
  <si>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</si>
  <si>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</si>
  <si>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</si>
  <si>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</si>
  <si>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</si>
  <si>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</si>
  <si>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</si>
  <si>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</si>
  <si>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</si>
  <si>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</si>
  <si>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</si>
  <si>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</si>
  <si>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</si>
  <si>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</si>
  <si>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</si>
  <si>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</si>
  <si>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</si>
  <si>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</si>
  <si>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</si>
  <si>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</si>
  <si>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</si>
  <si>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</si>
  <si>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</si>
  <si>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</si>
  <si>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</si>
  <si>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</si>
  <si>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</si>
  <si>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</si>
  <si>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</si>
  <si>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</si>
  <si>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</si>
  <si>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</si>
  <si>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</si>
  <si>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</si>
  <si>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</si>
  <si>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</si>
  <si>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</si>
  <si>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</si>
  <si>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</si>
  <si>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</si>
  <si>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</si>
  <si>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</si>
  <si>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</si>
  <si>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</si>
  <si>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</si>
  <si>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</si>
  <si>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</si>
  <si>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</si>
  <si>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</si>
  <si>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</si>
  <si>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</si>
  <si>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</si>
  <si>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</si>
  <si>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</si>
  <si>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</si>
  <si>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</si>
  <si>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</si>
  <si>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</si>
  <si>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</si>
  <si>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</si>
  <si>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</si>
  <si>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</si>
  <si>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</si>
  <si>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</si>
  <si>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</si>
  <si>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</si>
  <si>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</si>
  <si>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</si>
  <si>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</si>
  <si>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</si>
  <si>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</si>
  <si>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</si>
  <si>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</si>
  <si>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</si>
  <si>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</si>
  <si>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</si>
  <si>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</si>
  <si>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</si>
  <si>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</si>
  <si>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</si>
  <si>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</si>
  <si>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</si>
  <si>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</si>
  <si>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</si>
  <si>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</si>
  <si>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</si>
  <si>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</si>
  <si>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</si>
  <si>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</si>
  <si>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</si>
  <si>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</si>
  <si>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</si>
  <si>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</si>
  <si>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</si>
  <si>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</si>
  <si>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</si>
  <si>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</si>
  <si>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</si>
  <si>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</si>
  <si>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</si>
  <si>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</si>
  <si>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</si>
  <si>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</si>
  <si>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</si>
  <si>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</si>
  <si>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</si>
  <si>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</si>
  <si>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</si>
  <si>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</si>
  <si>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</si>
  <si>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</si>
  <si>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</si>
  <si>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</si>
  <si>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</si>
  <si>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</si>
  <si>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</si>
  <si>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</si>
  <si>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</si>
  <si>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</si>
  <si>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</si>
  <si>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</si>
  <si>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</si>
  <si>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</si>
  <si>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</si>
  <si>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</si>
  <si>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</si>
  <si>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</si>
  <si>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</si>
  <si>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</si>
  <si>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</si>
  <si>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</si>
  <si>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</si>
  <si>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</si>
  <si>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</si>
  <si>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</si>
  <si>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</si>
  <si>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</si>
  <si>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</si>
  <si>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</si>
  <si>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</si>
  <si>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</si>
  <si>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</si>
  <si>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</si>
  <si>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</si>
  <si>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</si>
  <si>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</si>
  <si>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</si>
  <si>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</si>
  <si>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</si>
  <si>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</si>
  <si>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</si>
  <si>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</si>
  <si>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</si>
  <si>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</si>
  <si>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</si>
  <si>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</si>
  <si>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</si>
  <si>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</si>
  <si>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</si>
  <si>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</si>
  <si>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</si>
  <si>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</si>
  <si>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</si>
  <si>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</si>
  <si>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</si>
  <si>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</si>
  <si>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</si>
  <si>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</si>
  <si>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</si>
  <si>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</si>
  <si>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</si>
  <si>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</si>
  <si>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</si>
  <si>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</si>
  <si>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</si>
  <si>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</si>
  <si>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</si>
  <si>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</si>
  <si>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</si>
  <si>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</si>
  <si>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</si>
  <si>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</si>
  <si>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</si>
  <si>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</si>
  <si>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</si>
  <si>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</si>
  <si>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</si>
  <si>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</si>
  <si>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</si>
  <si>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</si>
  <si>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</si>
  <si>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</si>
  <si>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</si>
  <si>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</si>
  <si>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</si>
  <si>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</si>
  <si>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</si>
  <si>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</si>
  <si>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</si>
  <si>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</si>
  <si>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</si>
  <si>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</si>
  <si>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</si>
  <si>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</si>
  <si>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</si>
  <si>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</si>
  <si>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</si>
  <si>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</si>
  <si>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</si>
  <si>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</si>
  <si>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</si>
  <si>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</si>
  <si>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</si>
  <si>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</si>
  <si>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</si>
  <si>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</si>
  <si>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</si>
  <si>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</si>
  <si>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</si>
  <si>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</si>
  <si>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</si>
  <si>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</si>
  <si>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</si>
  <si>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</si>
  <si>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</si>
  <si>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</si>
  <si>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</si>
  <si>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</si>
  <si>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</si>
  <si>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</si>
  <si>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</si>
  <si>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</si>
  <si>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</si>
  <si>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</si>
  <si>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</si>
  <si>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</si>
  <si>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</si>
  <si>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</si>
  <si>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</si>
  <si>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</si>
  <si>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</si>
  <si>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</si>
  <si>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</si>
  <si>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</si>
  <si>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</si>
  <si>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</si>
  <si>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</si>
  <si>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</si>
  <si>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</si>
  <si>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</si>
  <si>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</si>
  <si>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</si>
  <si>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</si>
  <si>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</si>
  <si>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</si>
  <si>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</si>
  <si>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</si>
  <si>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</si>
  <si>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</si>
  <si>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</si>
  <si>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</si>
  <si>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</si>
  <si>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</si>
  <si>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</si>
  <si>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</si>
  <si>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</si>
  <si>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</si>
  <si>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</si>
  <si>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</si>
  <si>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</si>
  <si>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</si>
  <si>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</si>
  <si>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</si>
  <si>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</si>
  <si>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</si>
  <si>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</si>
  <si>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</si>
  <si>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</si>
  <si>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</si>
  <si>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</si>
  <si>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</si>
  <si>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</si>
  <si>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</si>
  <si>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</si>
  <si>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</si>
  <si>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</si>
  <si>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</si>
  <si>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</si>
  <si>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</si>
  <si>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</si>
  <si>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</si>
  <si>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</si>
  <si>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</si>
  <si>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</si>
  <si>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</si>
  <si>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</si>
  <si>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</si>
  <si>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</si>
  <si>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</si>
  <si>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</si>
  <si>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</si>
  <si>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</si>
  <si>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</si>
  <si>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</si>
  <si>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</si>
  <si>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</si>
  <si>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</si>
  <si>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</si>
  <si>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</si>
  <si>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</si>
  <si>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</si>
  <si>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</si>
  <si>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</si>
  <si>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</si>
  <si>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</si>
  <si>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</si>
  <si>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</si>
  <si>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</si>
  <si>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</si>
  <si>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</si>
  <si>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</si>
  <si>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</si>
  <si>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</si>
  <si>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</si>
  <si>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</si>
  <si>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</si>
  <si>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</si>
  <si>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</si>
  <si>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</si>
  <si>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</si>
  <si>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</si>
  <si>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</si>
  <si>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</si>
  <si>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</si>
  <si>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</si>
  <si>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</si>
  <si>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</si>
  <si>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</si>
  <si>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</si>
  <si>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</si>
  <si>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</si>
  <si>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</si>
  <si>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</si>
  <si>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</si>
  <si>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</si>
  <si>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</si>
  <si>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</si>
  <si>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</si>
  <si>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</si>
  <si>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</si>
  <si>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</si>
  <si>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</si>
  <si>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</si>
  <si>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</si>
  <si>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</si>
  <si>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</si>
  <si>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</si>
  <si>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</si>
  <si>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</si>
  <si>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</si>
  <si>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</si>
  <si>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</si>
  <si>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</si>
  <si>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</si>
  <si>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</si>
  <si>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</si>
  <si>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</si>
  <si>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</si>
  <si>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</si>
  <si>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</si>
  <si>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</si>
  <si>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</si>
  <si>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</si>
  <si>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</si>
  <si>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</si>
  <si>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</si>
  <si>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</si>
  <si>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</si>
  <si>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</si>
  <si>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</si>
  <si>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</si>
  <si>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</si>
  <si>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</si>
  <si>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</si>
  <si>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</si>
  <si>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</si>
  <si>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</si>
  <si>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</si>
  <si>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</si>
  <si>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</si>
  <si>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</si>
  <si>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</si>
  <si>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</si>
  <si>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</si>
  <si>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</si>
  <si>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</si>
  <si>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</si>
  <si>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</si>
  <si>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</si>
  <si>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</si>
  <si>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</si>
  <si>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</si>
  <si>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</si>
  <si>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</si>
  <si>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</si>
  <si>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</si>
  <si>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</si>
  <si>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</si>
  <si>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</si>
  <si>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</si>
  <si>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</si>
  <si>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</si>
  <si>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</si>
  <si>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</si>
  <si>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</si>
  <si>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</si>
  <si>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</si>
  <si>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</si>
  <si>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</si>
  <si>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</si>
  <si>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</si>
  <si>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</si>
  <si>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</si>
  <si>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</si>
  <si>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</si>
  <si>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</si>
  <si>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</si>
  <si>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</si>
  <si>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</si>
  <si>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</si>
  <si>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</si>
  <si>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</si>
  <si>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</si>
  <si>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</si>
  <si>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</si>
  <si>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</si>
  <si>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</si>
  <si>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</si>
  <si>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</si>
  <si>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</si>
  <si>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</si>
  <si>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</si>
  <si>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</si>
  <si>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</si>
  <si>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</si>
  <si>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</si>
  <si>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</si>
  <si>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</si>
  <si>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</si>
  <si>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</si>
  <si>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</si>
  <si>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</si>
  <si>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</si>
  <si>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</si>
  <si>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</si>
  <si>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</si>
  <si>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</si>
  <si>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</si>
  <si>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</si>
  <si>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</si>
  <si>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</si>
  <si>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</si>
  <si>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</si>
  <si>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</si>
  <si>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</si>
  <si>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</si>
  <si>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</si>
  <si>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</si>
  <si>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</si>
  <si>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</si>
  <si>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</si>
  <si>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</si>
  <si>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</si>
  <si>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</si>
  <si>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</si>
  <si>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</si>
  <si>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</si>
  <si>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</si>
  <si>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</si>
  <si>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</si>
  <si>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</si>
  <si>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</si>
  <si>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</si>
  <si>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</si>
  <si>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</si>
  <si>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</si>
  <si>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</si>
  <si>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</si>
  <si>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</si>
  <si>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</si>
  <si>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</si>
  <si>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</si>
  <si>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</si>
  <si>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</si>
  <si>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</si>
  <si>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</si>
  <si>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</si>
  <si>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</si>
  <si>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</si>
  <si>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</si>
  <si>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</si>
  <si>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</si>
  <si>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</si>
  <si>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</si>
  <si>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</si>
  <si>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</si>
  <si>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</si>
  <si>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</si>
  <si>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</si>
  <si>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</si>
  <si>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</si>
  <si>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</si>
  <si>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</si>
  <si>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</si>
  <si>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</si>
  <si>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</si>
  <si>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</si>
  <si>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</si>
  <si>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</si>
  <si>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</si>
  <si>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</si>
  <si>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</si>
  <si>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</si>
  <si>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</si>
  <si>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</si>
  <si>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</si>
  <si>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</si>
  <si>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</si>
  <si>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</si>
  <si>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</si>
  <si>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</si>
  <si>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</si>
  <si>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</si>
  <si>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</si>
  <si>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</si>
  <si>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</si>
  <si>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</si>
  <si>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</si>
  <si>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</si>
  <si>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</si>
  <si>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</si>
  <si>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</si>
  <si>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</si>
  <si>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</si>
  <si>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</si>
  <si>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</si>
  <si>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</si>
  <si>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</si>
  <si>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</si>
  <si>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</si>
  <si>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</si>
  <si>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</si>
  <si>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</si>
  <si>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</si>
  <si>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</si>
  <si>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</si>
  <si>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</si>
  <si>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</si>
  <si>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</si>
  <si>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</si>
  <si>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</si>
  <si>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</si>
  <si>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</si>
  <si>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</si>
  <si>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</si>
  <si>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</si>
  <si>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</si>
  <si>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</si>
  <si>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</si>
  <si>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</si>
  <si>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</si>
  <si>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</si>
  <si>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</si>
  <si>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</si>
  <si>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</si>
  <si>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</si>
  <si>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</si>
  <si>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</si>
  <si>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</si>
  <si>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</si>
  <si>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</si>
  <si>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</si>
  <si>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</si>
  <si>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</si>
  <si>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</si>
  <si>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</si>
  <si>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</si>
  <si>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</si>
  <si>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</si>
  <si>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</si>
  <si>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</si>
  <si>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</si>
  <si>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</si>
  <si>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</si>
  <si>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</si>
  <si>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</si>
  <si>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</si>
  <si>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</si>
  <si>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</si>
  <si>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</si>
  <si>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</si>
  <si>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</si>
  <si>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</si>
  <si>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</si>
  <si>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</si>
  <si>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</si>
  <si>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</si>
  <si>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</si>
  <si>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</si>
  <si>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</si>
  <si>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</si>
  <si>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</si>
  <si>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</si>
  <si>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</si>
  <si>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</si>
  <si>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</si>
  <si>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</si>
  <si>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</si>
  <si>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</si>
  <si>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</si>
  <si>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</si>
  <si>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</si>
  <si>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</si>
  <si>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</si>
  <si>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</si>
  <si>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</si>
  <si>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</si>
  <si>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</si>
  <si>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</si>
  <si>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</si>
  <si>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</si>
  <si>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</si>
  <si>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</si>
  <si>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</si>
  <si>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</si>
  <si>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</si>
  <si>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</si>
  <si>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</si>
  <si>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</si>
  <si>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</si>
  <si>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</si>
  <si>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</si>
  <si>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</si>
  <si>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</si>
  <si>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</si>
  <si>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</si>
  <si>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</si>
  <si>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</si>
  <si>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</si>
  <si>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</si>
  <si>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</si>
  <si>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</si>
  <si>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</si>
  <si>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</si>
  <si>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</si>
  <si>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</si>
  <si>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</si>
  <si>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</si>
  <si>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</si>
  <si>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</si>
  <si>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</si>
  <si>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</si>
  <si>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</si>
  <si>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</si>
  <si>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</si>
  <si>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</si>
  <si>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</si>
  <si>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</si>
  <si>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</si>
  <si>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</si>
  <si>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</si>
  <si>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</si>
  <si>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</si>
  <si>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</si>
  <si>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</si>
  <si>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</si>
  <si>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</si>
  <si>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</si>
  <si>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</si>
  <si>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</si>
  <si>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</si>
  <si>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</si>
  <si>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</si>
  <si>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</si>
  <si>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</si>
  <si>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</si>
  <si>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</si>
  <si>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</si>
  <si>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</si>
  <si>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</si>
  <si>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</si>
  <si>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</si>
  <si>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</si>
  <si>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</si>
  <si>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</si>
  <si>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</si>
  <si>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</si>
  <si>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</si>
  <si>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</si>
  <si>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</si>
  <si>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</si>
  <si>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</si>
  <si>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</si>
  <si>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</si>
  <si>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</si>
  <si>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</si>
  <si>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</si>
  <si>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</si>
  <si>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</si>
  <si>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</si>
  <si>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</si>
  <si>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</si>
  <si>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</si>
  <si>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</si>
  <si>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</si>
  <si>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</si>
  <si>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</si>
  <si>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</si>
  <si>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</si>
  <si>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</si>
  <si>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</si>
  <si>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</si>
  <si>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</si>
  <si>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</si>
  <si>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</si>
  <si>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</si>
  <si>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</si>
  <si>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</si>
  <si>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</si>
  <si>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</si>
  <si>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</si>
  <si>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</si>
  <si>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</si>
  <si>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</si>
  <si>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</si>
  <si>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</si>
  <si>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</si>
  <si>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</si>
  <si>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</si>
  <si>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</si>
  <si>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</si>
  <si>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</si>
  <si>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</si>
  <si>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</si>
  <si>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</si>
  <si>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</si>
  <si>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</si>
  <si>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</si>
  <si>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</si>
  <si>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</si>
  <si>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</si>
  <si>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</si>
  <si>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</si>
  <si>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</si>
  <si>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</si>
  <si>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</si>
  <si>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</si>
  <si>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</si>
  <si>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</si>
  <si>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</si>
  <si>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</si>
  <si>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</si>
  <si>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</si>
  <si>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</si>
  <si>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</si>
  <si>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</si>
  <si>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</si>
  <si>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</si>
  <si>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</si>
  <si>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</si>
  <si>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</si>
  <si>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</si>
  <si>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</si>
  <si>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</si>
  <si>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</si>
  <si>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</si>
  <si>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</si>
  <si>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</si>
  <si>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</si>
  <si>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</si>
  <si>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</si>
  <si>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</si>
  <si>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</si>
  <si>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</si>
  <si>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</si>
  <si>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</si>
  <si>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</si>
  <si>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</si>
  <si>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</si>
  <si>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</si>
  <si>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</si>
  <si>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</si>
  <si>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</si>
  <si>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</si>
  <si>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</si>
  <si>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</si>
  <si>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</si>
  <si>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</si>
  <si>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</si>
  <si>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</si>
  <si>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</si>
  <si>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</si>
  <si>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</si>
  <si>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</si>
  <si>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</si>
  <si>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</si>
  <si>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</si>
  <si>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</si>
  <si>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</si>
  <si>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</si>
  <si>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</si>
  <si>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</si>
  <si>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</si>
  <si>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</si>
  <si>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</si>
  <si>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</si>
  <si>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</si>
  <si>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</si>
  <si>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</si>
  <si>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</si>
  <si>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</si>
  <si>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</si>
  <si>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</si>
  <si>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</si>
  <si>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</si>
  <si>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</si>
  <si>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</si>
  <si>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</si>
  <si>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</si>
  <si>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</si>
  <si>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</si>
  <si>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</si>
  <si>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</si>
  <si>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</si>
  <si>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</si>
  <si>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</si>
  <si>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</si>
  <si>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</si>
  <si>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</si>
  <si>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</si>
  <si>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</si>
  <si>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</si>
  <si>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</si>
  <si>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</si>
  <si>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</si>
  <si>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</si>
  <si>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</si>
  <si>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</si>
  <si>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</si>
  <si>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</si>
  <si>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</si>
  <si>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</si>
  <si>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</si>
  <si>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</si>
  <si>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</si>
  <si>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</si>
  <si>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</si>
  <si>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</si>
  <si>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</si>
  <si>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</si>
  <si>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</si>
  <si>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</si>
  <si>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</si>
  <si>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</si>
  <si>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</si>
  <si>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</si>
  <si>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</si>
  <si>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</si>
  <si>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</si>
  <si>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</si>
  <si>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</si>
  <si>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</si>
  <si>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</si>
  <si>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</si>
  <si>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</si>
  <si>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</si>
  <si>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</si>
  <si>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</si>
  <si>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</si>
  <si>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</si>
  <si>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</si>
  <si>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</si>
  <si>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</si>
  <si>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</si>
  <si>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</si>
  <si>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</si>
  <si>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</si>
  <si>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</si>
  <si>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</si>
  <si>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</si>
  <si>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</si>
  <si>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</si>
  <si>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</si>
  <si>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</si>
  <si>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</si>
  <si>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</si>
  <si>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</si>
  <si>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</si>
  <si>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</si>
  <si>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</si>
  <si>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</si>
  <si>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</si>
  <si>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</si>
  <si>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</si>
  <si>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</si>
  <si>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</si>
  <si>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</si>
  <si>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</si>
  <si>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</si>
  <si>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</si>
  <si>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</si>
  <si>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</si>
  <si>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</si>
  <si>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</si>
  <si>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</si>
  <si>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</si>
  <si>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</si>
  <si>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</si>
  <si>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</si>
  <si>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</si>
  <si>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</si>
  <si>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</si>
  <si>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</si>
  <si>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</si>
  <si>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</si>
  <si>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</si>
  <si>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</si>
  <si>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</si>
  <si>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</si>
  <si>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</si>
  <si>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</si>
  <si>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</si>
  <si>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</si>
  <si>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</si>
  <si>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</si>
  <si>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</si>
  <si>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</si>
  <si>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</si>
  <si>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</si>
  <si>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</si>
  <si>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</si>
  <si>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</si>
  <si>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</si>
  <si>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</si>
  <si>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</si>
  <si>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</si>
  <si>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</si>
  <si>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</si>
  <si>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</si>
  <si>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</si>
  <si>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</si>
  <si>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</si>
  <si>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</si>
  <si>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</si>
  <si>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</si>
  <si>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</si>
  <si>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</si>
  <si>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</si>
  <si>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</si>
  <si>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</si>
  <si>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</si>
  <si>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</si>
  <si>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</si>
  <si>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</si>
  <si>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</si>
  <si>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</si>
  <si>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</si>
  <si>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</si>
  <si>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</si>
  <si>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</si>
  <si>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</si>
  <si>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</si>
  <si>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</si>
  <si>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</si>
  <si>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</si>
  <si>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</si>
  <si>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</si>
  <si>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</si>
  <si>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</si>
  <si>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</si>
  <si>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</si>
  <si>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</si>
  <si>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</si>
  <si>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</si>
  <si>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</si>
  <si>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</si>
  <si>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</si>
  <si>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</si>
  <si>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</si>
  <si>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</si>
  <si>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</si>
  <si>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</si>
  <si>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</si>
  <si>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</si>
  <si>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</si>
  <si>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</si>
  <si>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</si>
  <si>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</si>
  <si>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</si>
  <si>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</si>
  <si>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</si>
  <si>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</si>
  <si>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</si>
  <si>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</si>
  <si>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</si>
  <si>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</si>
  <si>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</si>
  <si>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</si>
  <si>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</si>
  <si>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</si>
  <si>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</si>
  <si>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</si>
  <si>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</si>
  <si>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</si>
  <si>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</si>
  <si>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</si>
  <si>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</si>
  <si>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</si>
  <si>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</si>
  <si>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</si>
  <si>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</si>
  <si>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</si>
  <si>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</si>
  <si>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</si>
  <si>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</si>
  <si>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</si>
  <si>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</si>
  <si>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</si>
  <si>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</si>
  <si>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</si>
  <si>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</si>
  <si>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</si>
  <si>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</si>
  <si>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</si>
  <si>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</si>
  <si>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</si>
  <si>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</si>
  <si>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</si>
  <si>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</si>
  <si>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</si>
  <si>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</si>
  <si>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</si>
  <si>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</si>
  <si>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</si>
  <si>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</si>
  <si>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</si>
  <si>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</si>
  <si>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</si>
  <si>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</si>
  <si>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</si>
  <si>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</si>
  <si>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</si>
  <si>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</si>
  <si>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</si>
  <si>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</si>
  <si>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</si>
  <si>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</si>
  <si>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</si>
  <si>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</si>
  <si>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</si>
  <si>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</si>
  <si>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</si>
  <si>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</si>
  <si>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</si>
  <si>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</si>
  <si>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</si>
  <si>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</si>
  <si>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</si>
  <si>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</si>
  <si>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</si>
  <si>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</si>
  <si>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</si>
  <si>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</si>
  <si>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</si>
  <si>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</si>
  <si>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</si>
  <si>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</si>
  <si>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</si>
  <si>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</si>
  <si>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</si>
  <si>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</si>
  <si>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</si>
  <si>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</si>
  <si>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</si>
  <si>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</si>
  <si>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</si>
  <si>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</si>
  <si>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</si>
  <si>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</si>
  <si>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</si>
  <si>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</si>
  <si>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</si>
  <si>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</si>
  <si>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</si>
  <si>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</si>
  <si>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</si>
  <si>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</si>
  <si>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</si>
  <si>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</si>
  <si>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</si>
  <si>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</si>
  <si>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</si>
  <si>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</si>
  <si>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</si>
  <si>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</si>
  <si>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</si>
  <si>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</si>
  <si>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</si>
  <si>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</si>
  <si>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</si>
  <si>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</si>
  <si>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</si>
  <si>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</si>
  <si>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</si>
  <si>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</si>
  <si>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</si>
  <si>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</si>
  <si>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</si>
  <si>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</si>
  <si>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</si>
  <si>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</si>
  <si>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</si>
  <si>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</si>
  <si>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</si>
  <si>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</si>
  <si>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</si>
  <si>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</si>
  <si>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</si>
  <si>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</si>
  <si>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</si>
  <si>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</si>
  <si>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</si>
  <si>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</si>
  <si>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</si>
  <si>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</si>
  <si>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</si>
  <si>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</si>
  <si>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</si>
  <si>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</si>
  <si>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</si>
  <si>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</si>
  <si>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</si>
  <si>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</si>
  <si>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</si>
  <si>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</si>
  <si>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</si>
  <si>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</si>
  <si>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</si>
  <si>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</si>
  <si>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</si>
  <si>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</si>
  <si>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</si>
  <si>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</si>
  <si>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</si>
  <si>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</si>
  <si>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</si>
  <si>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</si>
  <si>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</si>
  <si>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</si>
  <si>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</si>
  <si>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</si>
  <si>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</si>
  <si>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</si>
  <si>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</si>
  <si>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</si>
  <si>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</si>
  <si>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</si>
  <si>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</si>
  <si>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</si>
  <si>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</si>
  <si>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</si>
  <si>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</si>
  <si>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</si>
  <si>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</si>
  <si>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</si>
  <si>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</si>
  <si>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</si>
  <si>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</si>
  <si>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</si>
  <si>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</si>
  <si>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</si>
  <si>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</si>
  <si>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</si>
  <si>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</si>
  <si>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</si>
  <si>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</si>
  <si>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</si>
  <si>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</si>
  <si>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</si>
  <si>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</si>
  <si>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</si>
  <si>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</si>
  <si>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</si>
  <si>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</si>
  <si>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</si>
  <si>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</si>
  <si>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</si>
  <si>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</si>
  <si>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</si>
  <si>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</si>
  <si>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</si>
  <si>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</si>
  <si>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</si>
  <si>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</si>
  <si>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</si>
  <si>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</si>
  <si>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</si>
  <si>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</si>
  <si>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</si>
  <si>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</si>
  <si>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</si>
  <si>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</si>
  <si>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</si>
  <si>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</si>
  <si>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</si>
  <si>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</si>
  <si>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</si>
  <si>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</si>
  <si>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</si>
  <si>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</si>
  <si>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</si>
  <si>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</si>
  <si>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</si>
  <si>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</si>
  <si>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</si>
  <si>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</si>
  <si>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</si>
  <si>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</si>
  <si>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</si>
  <si>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</si>
  <si>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</si>
  <si>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</si>
  <si>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</si>
  <si>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</si>
  <si>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</si>
  <si>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</si>
  <si>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</si>
  <si>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</si>
  <si>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</si>
  <si>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</si>
  <si>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</si>
  <si>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</si>
  <si>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</si>
  <si>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</si>
  <si>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</si>
  <si>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</si>
  <si>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</si>
  <si>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</si>
  <si>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</si>
  <si>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</si>
  <si>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</si>
  <si>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</si>
  <si>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</si>
  <si>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</si>
  <si>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</si>
  <si>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</si>
  <si>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</si>
  <si>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</si>
  <si>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</si>
  <si>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</si>
  <si>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</si>
  <si>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</si>
  <si>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</si>
  <si>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</si>
  <si>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</si>
  <si>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</si>
  <si>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</si>
  <si>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</si>
  <si>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</si>
  <si>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</si>
  <si>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</si>
  <si>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</si>
  <si>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</si>
  <si>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</si>
  <si>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</si>
  <si>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</si>
  <si>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</si>
  <si>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</si>
  <si>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</si>
  <si>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</si>
  <si>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</si>
  <si>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</si>
  <si>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</si>
  <si>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</si>
  <si>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</si>
  <si>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</si>
  <si>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</si>
  <si>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</si>
  <si>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</si>
  <si>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</si>
  <si>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</si>
  <si>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</si>
  <si>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</si>
  <si>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</si>
  <si>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</si>
  <si>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</si>
  <si>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</si>
  <si>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</si>
  <si>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</si>
  <si>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</si>
  <si>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</si>
  <si>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</si>
  <si>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</si>
  <si>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</si>
  <si>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</si>
  <si>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</si>
  <si>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</si>
  <si>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</si>
  <si>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</si>
  <si>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</si>
  <si>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</si>
  <si>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</si>
  <si>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</si>
  <si>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</si>
  <si>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</si>
  <si>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</si>
  <si>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</si>
  <si>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</si>
  <si>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</si>
  <si>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</si>
  <si>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</si>
  <si>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</si>
  <si>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</si>
  <si>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</si>
  <si>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</si>
  <si>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</si>
  <si>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</si>
  <si>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</si>
  <si>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</si>
  <si>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</si>
  <si>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</si>
  <si>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</si>
  <si>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</si>
  <si>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</si>
  <si>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</si>
  <si>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</si>
  <si>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</si>
  <si>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</si>
  <si>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</si>
  <si>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</si>
  <si>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</si>
  <si>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</si>
  <si>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</si>
  <si>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</si>
  <si>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</si>
  <si>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</si>
  <si>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</si>
  <si>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</si>
  <si>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</si>
  <si>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</si>
  <si>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</si>
  <si>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</si>
  <si>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</si>
  <si>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</si>
  <si>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</si>
  <si>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</si>
  <si>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</si>
  <si>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</si>
  <si>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</si>
  <si>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</si>
  <si>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</si>
  <si>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</si>
  <si>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</si>
  <si>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</si>
  <si>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</si>
  <si>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</si>
  <si>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</si>
  <si>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</si>
  <si>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</si>
  <si>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</si>
  <si>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</si>
  <si>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</si>
  <si>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</si>
  <si>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</si>
  <si>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</si>
  <si>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</si>
  <si>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</si>
  <si>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</si>
  <si>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</si>
  <si>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</si>
  <si>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</si>
  <si>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</si>
  <si>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</si>
  <si>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</si>
  <si>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</si>
  <si>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</si>
  <si>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</si>
  <si>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</si>
  <si>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</si>
  <si>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</si>
  <si>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</si>
  <si>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</si>
  <si>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</si>
  <si>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</si>
  <si>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</si>
  <si>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</si>
  <si>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</si>
  <si>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</si>
  <si>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</si>
  <si>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</si>
  <si>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</si>
  <si>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</si>
  <si>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</si>
  <si>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</si>
  <si>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</si>
  <si>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</si>
  <si>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</si>
  <si>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</si>
  <si>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</si>
  <si>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</si>
  <si>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</si>
  <si>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</si>
  <si>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</si>
  <si>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</si>
  <si>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</si>
  <si>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</si>
  <si>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</si>
  <si>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</si>
  <si>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</si>
  <si>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</si>
  <si>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</si>
  <si>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</si>
  <si>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</si>
  <si>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</si>
  <si>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</si>
  <si>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</si>
  <si>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</si>
  <si>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</si>
  <si>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</si>
  <si>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</si>
  <si>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</si>
  <si>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</si>
  <si>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</si>
  <si>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</si>
  <si>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</si>
  <si>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</si>
  <si>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</si>
  <si>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</si>
  <si>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</si>
  <si>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</si>
  <si>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</si>
  <si>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</si>
  <si>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</si>
  <si>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</si>
  <si>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</si>
  <si>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</si>
  <si>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</si>
  <si>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</si>
  <si>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</si>
  <si>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</si>
  <si>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</si>
  <si>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</si>
  <si>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</si>
  <si>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</si>
  <si>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</si>
  <si>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</si>
  <si>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</si>
  <si>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</si>
  <si>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</si>
  <si>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</si>
  <si>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</si>
  <si>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</si>
  <si>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</si>
  <si>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</si>
  <si>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</si>
  <si>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</si>
  <si>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</si>
  <si>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</si>
  <si>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</si>
  <si>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</si>
  <si>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</si>
  <si>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</si>
  <si>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</si>
  <si>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</si>
  <si>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</si>
  <si>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</si>
  <si>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</si>
  <si>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</si>
  <si>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</si>
  <si>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</si>
  <si>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</si>
  <si>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</si>
  <si>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</si>
  <si>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</si>
  <si>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</si>
  <si>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</si>
  <si>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</si>
  <si>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</si>
  <si>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</si>
  <si>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</si>
  <si>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</si>
  <si>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</si>
  <si>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</si>
  <si>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</si>
  <si>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</si>
  <si>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</si>
  <si>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</si>
  <si>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</si>
  <si>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</si>
  <si>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</si>
  <si>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</si>
  <si>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</si>
  <si>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</si>
  <si>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</si>
  <si>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</si>
  <si>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</si>
  <si>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</si>
  <si>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</si>
  <si>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</si>
  <si>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</si>
  <si>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</si>
  <si>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</si>
  <si>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</si>
  <si>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</si>
  <si>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</si>
  <si>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</si>
  <si>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</si>
  <si>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</si>
  <si>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</si>
  <si>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</si>
  <si>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</si>
  <si>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</si>
  <si>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</si>
  <si>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</si>
  <si>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</si>
  <si>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</si>
  <si>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</si>
  <si>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</si>
  <si>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</si>
  <si>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</si>
  <si>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</si>
  <si>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</si>
  <si>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</si>
  <si>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</si>
  <si>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</si>
  <si>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</si>
  <si>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</si>
  <si>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</si>
  <si>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</si>
  <si>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</si>
  <si>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</si>
  <si>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</si>
  <si>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</si>
  <si>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</si>
  <si>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</si>
  <si>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</si>
  <si>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</si>
  <si>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</si>
  <si>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</si>
  <si>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</si>
  <si>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</si>
  <si>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</si>
  <si>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</si>
  <si>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</si>
  <si>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</si>
  <si>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</si>
  <si>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</si>
  <si>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</si>
  <si>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</si>
  <si>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</si>
  <si>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</si>
  <si>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</si>
  <si>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</si>
  <si>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</si>
  <si>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</si>
  <si>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</si>
  <si>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</si>
  <si>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</si>
  <si>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</si>
  <si>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</si>
  <si>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</si>
  <si>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</si>
  <si>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</si>
  <si>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</si>
  <si>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</si>
  <si>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</si>
  <si>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</si>
  <si>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</si>
  <si>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</si>
  <si>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</si>
  <si>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</si>
  <si>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</si>
  <si>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</si>
  <si>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</si>
  <si>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</si>
  <si>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</si>
  <si>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</si>
  <si>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</si>
  <si>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</si>
  <si>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</si>
  <si>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</si>
  <si>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</si>
  <si>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</si>
  <si>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</si>
  <si>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</si>
  <si>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</si>
  <si>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</si>
  <si>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</si>
  <si>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</si>
  <si>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</si>
  <si>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</si>
  <si>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</si>
  <si>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</si>
  <si>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</si>
  <si>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</si>
  <si>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</si>
  <si>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</si>
  <si>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</si>
  <si>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</si>
  <si>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</si>
  <si>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</si>
  <si>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</si>
  <si>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</si>
  <si>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</si>
  <si>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</si>
  <si>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</si>
  <si>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</si>
  <si>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</si>
  <si>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</si>
  <si>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</si>
  <si>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</si>
  <si>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</si>
  <si>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</si>
  <si>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</si>
  <si>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</si>
  <si>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</si>
  <si>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</si>
  <si>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</si>
  <si>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</si>
  <si>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</si>
  <si>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</si>
  <si>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</si>
  <si>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</si>
  <si>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</si>
  <si>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</si>
  <si>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</si>
  <si>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</si>
  <si>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</si>
  <si>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</si>
  <si>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</si>
  <si>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</si>
  <si>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</si>
  <si>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</si>
  <si>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</si>
  <si>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</si>
  <si>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</si>
  <si>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</si>
  <si>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</si>
  <si>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</si>
  <si>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</si>
  <si>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</si>
  <si>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</si>
  <si>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</si>
  <si>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</si>
  <si>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</si>
  <si>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</si>
  <si>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</si>
  <si>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</si>
  <si>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</si>
  <si>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</si>
  <si>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</si>
  <si>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</si>
  <si>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</si>
  <si>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</si>
  <si>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</si>
  <si>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</si>
  <si>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</si>
  <si>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</si>
  <si>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</si>
  <si>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</si>
  <si>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</si>
  <si>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</si>
  <si>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</si>
  <si>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</si>
  <si>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</si>
  <si>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</si>
  <si>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</si>
  <si>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</si>
  <si>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</si>
  <si>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</si>
  <si>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</si>
  <si>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</si>
  <si>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</si>
  <si>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</si>
  <si>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</si>
  <si>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</si>
  <si>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</si>
  <si>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</si>
  <si>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</si>
  <si>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</si>
  <si>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</si>
  <si>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</si>
  <si>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</si>
  <si>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</si>
  <si>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</si>
  <si>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</si>
  <si>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</si>
  <si>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</si>
  <si>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</si>
  <si>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</si>
  <si>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</si>
  <si>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</si>
  <si>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</si>
  <si>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</si>
  <si>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</si>
  <si>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</si>
  <si>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</si>
  <si>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</si>
  <si>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</si>
  <si>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</si>
  <si>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</si>
  <si>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</si>
  <si>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</si>
  <si>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</si>
  <si>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</si>
  <si>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</si>
  <si>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</si>
  <si>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</si>
  <si>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</si>
  <si>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</si>
  <si>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</si>
  <si>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</si>
  <si>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</si>
  <si>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</si>
  <si>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</si>
  <si>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</si>
  <si>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</si>
  <si>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</si>
  <si>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</si>
  <si>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</si>
  <si>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</si>
  <si>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</si>
  <si>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</si>
  <si>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</si>
  <si>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</si>
  <si>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</si>
  <si>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</si>
  <si>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</si>
  <si>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</si>
  <si>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</si>
  <si>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</si>
  <si>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</si>
  <si>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</si>
  <si>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</si>
  <si>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</si>
  <si>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</si>
  <si>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</si>
  <si>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</si>
  <si>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</si>
  <si>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</si>
  <si>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</si>
  <si>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</si>
  <si>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</si>
  <si>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</si>
  <si>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</si>
  <si>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</si>
  <si>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</si>
  <si>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</si>
  <si>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</si>
  <si>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</si>
  <si>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</si>
  <si>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</si>
  <si>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</si>
  <si>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</si>
  <si>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</si>
  <si>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</si>
  <si>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</si>
  <si>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</si>
  <si>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</si>
  <si>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</si>
  <si>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</si>
  <si>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</si>
  <si>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</si>
  <si>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</si>
  <si>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</si>
  <si>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</si>
  <si>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</si>
  <si>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</si>
  <si>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</si>
  <si>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</si>
  <si>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</si>
  <si>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</si>
  <si>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</si>
  <si>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</si>
  <si>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</si>
  <si>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</si>
  <si>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</si>
  <si>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</si>
  <si>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</si>
  <si>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</si>
  <si>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</si>
  <si>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</si>
  <si>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</si>
  <si>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</si>
  <si>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</si>
  <si>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</si>
  <si>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</si>
  <si>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</si>
  <si>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</si>
  <si>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</si>
  <si>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</si>
  <si>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</si>
  <si>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</si>
  <si>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</si>
  <si>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</si>
  <si>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</si>
  <si>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</si>
  <si>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</si>
  <si>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</si>
  <si>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</si>
  <si>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</si>
  <si>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</si>
  <si>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</si>
  <si>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</si>
  <si>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</si>
  <si>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</si>
  <si>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</si>
  <si>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</si>
  <si>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</si>
  <si>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</si>
  <si>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</si>
  <si>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</si>
  <si>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</si>
  <si>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</si>
  <si>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</si>
  <si>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</si>
  <si>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</si>
  <si>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</si>
  <si>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</si>
  <si>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</si>
  <si>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</si>
  <si>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</si>
  <si>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</si>
  <si>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</si>
  <si>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</si>
  <si>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</si>
  <si>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</si>
  <si>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</si>
  <si>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</si>
  <si>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</si>
  <si>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</si>
  <si>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</si>
  <si>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</si>
  <si>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</si>
  <si>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</si>
  <si>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</si>
  <si>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</si>
  <si>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</si>
  <si>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</si>
  <si>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</si>
  <si>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</si>
  <si>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</si>
  <si>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</si>
  <si>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</si>
  <si>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</si>
  <si>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</si>
  <si>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</si>
  <si>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</si>
  <si>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</si>
  <si>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</si>
  <si>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</si>
  <si>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</si>
  <si>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</si>
  <si>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</si>
  <si>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</si>
  <si>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</si>
  <si>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</si>
  <si>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</si>
  <si>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</si>
  <si>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</si>
  <si>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</si>
  <si>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</si>
  <si>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</si>
  <si>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</si>
  <si>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</si>
  <si>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</si>
  <si>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</si>
  <si>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</si>
  <si>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</si>
  <si>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</si>
  <si>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</si>
  <si>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</si>
  <si>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</si>
  <si>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</si>
  <si>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</si>
  <si>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</si>
  <si>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</si>
  <si>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</si>
  <si>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</si>
  <si>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</si>
  <si>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</si>
  <si>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</si>
  <si>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</si>
  <si>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</si>
  <si>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</si>
  <si>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</si>
  <si>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</si>
  <si>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</si>
  <si>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</si>
  <si>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</si>
  <si>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</si>
  <si>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</si>
  <si>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</si>
  <si>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</si>
  <si>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</si>
  <si>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</si>
  <si>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</si>
  <si>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</si>
  <si>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</si>
  <si>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</si>
  <si>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</si>
  <si>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</si>
  <si>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</si>
  <si>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</si>
  <si>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</si>
  <si>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</si>
  <si>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</si>
  <si>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</si>
  <si>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</si>
  <si>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</si>
  <si>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</si>
  <si>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</si>
  <si>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</si>
  <si>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</si>
  <si>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</si>
  <si>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</si>
  <si>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</si>
  <si>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</si>
  <si>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</si>
  <si>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</si>
  <si>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</si>
  <si>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</si>
  <si>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</si>
  <si>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</si>
  <si>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</si>
  <si>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</si>
  <si>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</si>
  <si>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</si>
  <si>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</si>
  <si>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</si>
  <si>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</si>
  <si>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</si>
  <si>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</si>
  <si>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</si>
  <si>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</si>
  <si>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</si>
  <si>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</si>
  <si>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</si>
  <si>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</si>
  <si>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</si>
  <si>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</si>
  <si>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</si>
  <si>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</si>
  <si>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</si>
  <si>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</si>
  <si>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</si>
  <si>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</si>
  <si>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</si>
  <si>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</si>
  <si>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</si>
  <si>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</si>
  <si>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</si>
  <si>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</si>
  <si>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</si>
  <si>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</si>
  <si>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</si>
  <si>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</si>
  <si>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</si>
  <si>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</si>
  <si>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</si>
  <si>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</si>
  <si>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</si>
  <si>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</si>
  <si>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</si>
  <si>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</si>
  <si>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</si>
  <si>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</si>
  <si>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</si>
  <si>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</si>
  <si>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</si>
  <si>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</si>
  <si>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</si>
  <si>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</si>
  <si>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</si>
  <si>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</si>
  <si>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</si>
  <si>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</si>
  <si>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</si>
  <si>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</si>
  <si>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</si>
  <si>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</si>
  <si>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</si>
  <si>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</si>
  <si>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</si>
  <si>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</si>
  <si>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</si>
  <si>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</si>
  <si>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</si>
  <si>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</si>
  <si>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</si>
  <si>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</si>
  <si>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</si>
  <si>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</si>
  <si>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</si>
  <si>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</si>
  <si>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</si>
  <si>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</si>
  <si>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</si>
  <si>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</si>
  <si>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</si>
  <si>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</si>
  <si>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</si>
  <si>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</si>
  <si>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</si>
  <si>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</si>
  <si>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</si>
  <si>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</si>
  <si>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</si>
  <si>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</si>
  <si>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</si>
  <si>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</si>
  <si>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</si>
  <si>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</si>
  <si>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</si>
  <si>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</si>
  <si>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</si>
  <si>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</si>
  <si>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</si>
  <si>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</si>
  <si>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</si>
  <si>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</si>
  <si>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</si>
  <si>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</si>
  <si>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</si>
  <si>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</si>
  <si>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</si>
  <si>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</si>
  <si>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</si>
  <si>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</si>
  <si>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</si>
  <si>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</si>
  <si>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</si>
  <si>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</si>
  <si>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</si>
  <si>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</si>
  <si>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</si>
  <si>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</si>
  <si>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</si>
  <si>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</si>
  <si>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</si>
  <si>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</si>
  <si>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</si>
  <si>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</si>
  <si>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</si>
  <si>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</si>
  <si>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</si>
  <si>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</si>
  <si>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</si>
  <si>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</si>
  <si>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</si>
  <si>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</si>
  <si>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</si>
  <si>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</si>
  <si>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</si>
  <si>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</si>
  <si>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</si>
  <si>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</si>
  <si>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</si>
  <si>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</si>
  <si>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</si>
  <si>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</si>
  <si>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</si>
  <si>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</si>
  <si>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</si>
  <si>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</si>
  <si>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</si>
  <si>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</si>
  <si>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</si>
  <si>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</si>
  <si>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</si>
  <si>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</si>
  <si>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</si>
  <si>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</si>
  <si>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</si>
  <si>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</si>
  <si>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</si>
  <si>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</si>
  <si>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</si>
  <si>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</si>
  <si>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</si>
  <si>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</si>
  <si>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</si>
  <si>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</si>
  <si>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</si>
  <si>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</si>
  <si>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</si>
  <si>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</si>
  <si>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</si>
  <si>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</si>
  <si>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</si>
  <si>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</si>
  <si>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</si>
  <si>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</si>
  <si>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</si>
  <si>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</si>
  <si>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</si>
  <si>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</si>
  <si>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</si>
  <si>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</si>
  <si>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</si>
  <si>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</si>
  <si>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</si>
  <si>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</si>
  <si>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</si>
  <si>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</si>
  <si>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</si>
  <si>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</si>
  <si>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</si>
  <si>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</si>
  <si>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</si>
  <si>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</si>
  <si>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</si>
  <si>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</si>
  <si>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</si>
  <si>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</si>
  <si>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</si>
  <si>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</si>
  <si>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</si>
  <si>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</si>
  <si>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</si>
  <si>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</si>
  <si>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</si>
  <si>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</si>
  <si>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</si>
  <si>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</si>
  <si>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</si>
  <si>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</si>
  <si>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</si>
  <si>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</si>
  <si>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</si>
  <si>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</si>
  <si>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</si>
  <si>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</si>
  <si>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</si>
  <si>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</si>
  <si>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</si>
  <si>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</si>
  <si>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</si>
  <si>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</si>
  <si>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</si>
  <si>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</si>
  <si>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</si>
  <si>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</si>
  <si>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</si>
  <si>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</si>
  <si>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</si>
  <si>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</si>
  <si>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</si>
  <si>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</si>
  <si>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</si>
  <si>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</si>
  <si>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</si>
  <si>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</si>
  <si>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</si>
  <si>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</si>
  <si>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</si>
  <si>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</si>
  <si>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</si>
  <si>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</si>
  <si>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</si>
  <si>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</si>
  <si>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</si>
  <si>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</si>
  <si>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</si>
  <si>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</si>
  <si>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</si>
  <si>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</si>
  <si>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</si>
  <si>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</si>
  <si>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</si>
  <si>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</si>
  <si>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</si>
  <si>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</si>
  <si>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</si>
  <si>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</si>
  <si>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</si>
  <si>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</si>
  <si>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</si>
  <si>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</si>
  <si>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</si>
  <si>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</si>
  <si>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</si>
  <si>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</si>
  <si>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</si>
  <si>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</si>
  <si>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</si>
  <si>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</si>
  <si>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</si>
  <si>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</si>
  <si>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</si>
  <si>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</si>
  <si>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</si>
  <si>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</si>
  <si>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</si>
  <si>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</si>
  <si>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</si>
  <si>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</si>
  <si>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</si>
  <si>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</si>
  <si>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</si>
  <si>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</si>
  <si>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</si>
  <si>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</si>
  <si>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</si>
  <si>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</si>
  <si>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</si>
  <si>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</si>
  <si>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</si>
  <si>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</si>
  <si>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</si>
  <si>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</si>
  <si>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</si>
  <si>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</si>
  <si>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</si>
  <si>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</si>
  <si>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</si>
  <si>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</si>
  <si>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</si>
  <si>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</si>
  <si>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</si>
  <si>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</si>
  <si>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</si>
  <si>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</si>
  <si>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</si>
  <si>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</si>
  <si>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</si>
  <si>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</si>
  <si>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</si>
  <si>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</si>
  <si>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</si>
  <si>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</si>
  <si>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</si>
  <si>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</si>
  <si>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</si>
  <si>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</si>
  <si>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</si>
  <si>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</si>
  <si>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</si>
  <si>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</si>
  <si>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</si>
  <si>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</si>
  <si>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</si>
  <si>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</si>
  <si>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</si>
  <si>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</si>
  <si>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</si>
  <si>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</si>
  <si>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</si>
  <si>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</si>
  <si>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</si>
  <si>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</si>
  <si>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</si>
  <si>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</si>
  <si>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</si>
  <si>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</si>
  <si>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</si>
  <si>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</si>
  <si>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</si>
  <si>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</si>
  <si>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</si>
  <si>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</si>
  <si>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</si>
  <si>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</si>
  <si>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</si>
  <si>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</si>
  <si>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</si>
  <si>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</si>
  <si>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</si>
  <si>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</si>
  <si>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</si>
  <si>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</si>
  <si>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</si>
  <si>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</si>
  <si>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</si>
  <si>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</si>
  <si>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</si>
  <si>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</si>
  <si>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</si>
  <si>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</si>
  <si>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</si>
  <si>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</si>
  <si>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</si>
  <si>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</si>
  <si>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</si>
  <si>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</si>
  <si>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</si>
  <si>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</si>
  <si>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</si>
  <si>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</si>
  <si>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</si>
  <si>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</si>
  <si>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</si>
  <si>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</si>
  <si>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</si>
  <si>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</si>
  <si>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</si>
  <si>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</si>
  <si>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</si>
  <si>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</si>
  <si>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</si>
  <si>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</si>
  <si>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</si>
  <si>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</si>
  <si>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</si>
  <si>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</si>
  <si>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</si>
  <si>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</si>
  <si>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</si>
  <si>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</si>
  <si>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</si>
  <si>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</si>
  <si>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</si>
  <si>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</si>
  <si>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</si>
  <si>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</si>
  <si>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</si>
  <si>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</si>
  <si>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</si>
  <si>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</si>
  <si>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</si>
  <si>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</si>
  <si>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</si>
  <si>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</si>
  <si>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</si>
  <si>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</si>
  <si>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</si>
  <si>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</si>
  <si>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</si>
  <si>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</si>
  <si>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</si>
  <si>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</si>
  <si>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</si>
  <si>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</si>
  <si>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</si>
  <si>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</si>
  <si>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</si>
  <si>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</si>
  <si>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</si>
  <si>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</si>
  <si>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</si>
  <si>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</si>
  <si>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</si>
  <si>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</si>
  <si>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</si>
  <si>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</si>
  <si>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</si>
  <si>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</si>
  <si>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</si>
  <si>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</si>
  <si>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</si>
  <si>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</si>
  <si>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</si>
  <si>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</si>
  <si>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</si>
  <si>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</si>
  <si>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</si>
  <si>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</si>
  <si>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</si>
  <si>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</si>
  <si>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</si>
  <si>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</si>
  <si>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</si>
  <si>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</si>
  <si>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</si>
  <si>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</si>
  <si>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</si>
  <si>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</si>
  <si>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</si>
  <si>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</si>
  <si>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</si>
  <si>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</si>
  <si>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</si>
  <si>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</si>
  <si>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</si>
  <si>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</si>
  <si>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</si>
  <si>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</si>
  <si>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</si>
  <si>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</si>
  <si>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</si>
  <si>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</si>
  <si>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</si>
  <si>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</si>
  <si>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</si>
  <si>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</si>
  <si>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</si>
  <si>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</si>
  <si>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</si>
  <si>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</si>
  <si>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</si>
  <si>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</si>
  <si>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</si>
  <si>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</si>
  <si>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</si>
  <si>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</si>
  <si>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</si>
  <si>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</si>
  <si>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</si>
  <si>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</si>
  <si>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</si>
  <si>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</si>
  <si>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</si>
  <si>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</si>
  <si>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</si>
  <si>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</si>
  <si>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</si>
  <si>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</si>
  <si>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</si>
  <si>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</si>
  <si>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</si>
  <si>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</si>
  <si>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</si>
  <si>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</si>
  <si>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</si>
  <si>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</si>
  <si>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</si>
  <si>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</si>
  <si>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</si>
  <si>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</si>
  <si>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</si>
  <si>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</si>
  <si>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</si>
  <si>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</si>
  <si>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</si>
  <si>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</si>
  <si>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</si>
  <si>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</si>
  <si>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</si>
  <si>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</si>
  <si>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</si>
  <si>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</si>
  <si>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</si>
  <si>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</si>
  <si>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</si>
  <si>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</si>
  <si>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</si>
  <si>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</si>
  <si>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</si>
  <si>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</si>
  <si>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</si>
  <si>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</si>
  <si>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</si>
  <si>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</si>
  <si>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</si>
  <si>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</si>
  <si>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</si>
  <si>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</si>
  <si>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</si>
  <si>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</si>
  <si>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</si>
  <si>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</si>
  <si>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</si>
  <si>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</si>
  <si>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</si>
  <si>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</si>
  <si>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</si>
  <si>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</si>
  <si>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</si>
  <si>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</si>
  <si>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</si>
  <si>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</si>
  <si>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</si>
  <si>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</si>
  <si>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</si>
  <si>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</si>
  <si>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</si>
  <si>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</si>
  <si>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</si>
  <si>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</si>
  <si>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</si>
  <si>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</si>
  <si>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</si>
  <si>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</si>
  <si>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</si>
  <si>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</si>
  <si>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</si>
  <si>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</si>
  <si>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</si>
  <si>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</si>
  <si>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</si>
  <si>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</si>
  <si>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</si>
  <si>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</si>
  <si>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</si>
  <si>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</si>
  <si>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</si>
  <si>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</si>
  <si>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</si>
  <si>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</si>
  <si>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</si>
  <si>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</si>
  <si>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</si>
  <si>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</si>
  <si>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</si>
  <si>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</si>
  <si>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</si>
  <si>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</si>
  <si>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</si>
  <si>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</si>
  <si>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</si>
  <si>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</si>
  <si>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</si>
  <si>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</si>
  <si>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</si>
  <si>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</si>
  <si>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</si>
  <si>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</si>
  <si>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</si>
  <si>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</si>
  <si>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</si>
  <si>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</si>
  <si>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</si>
  <si>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</si>
  <si>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</si>
  <si>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</si>
  <si>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</si>
  <si>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</si>
  <si>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</si>
  <si>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</si>
  <si>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</si>
  <si>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</si>
  <si>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</si>
  <si>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</si>
  <si>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</si>
  <si>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</si>
  <si>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</si>
  <si>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</si>
  <si>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</si>
  <si>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</si>
  <si>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</si>
  <si>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</si>
  <si>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</si>
  <si>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</si>
  <si>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</si>
  <si>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</si>
  <si>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</si>
  <si>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</si>
  <si>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</si>
  <si>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</si>
  <si>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</si>
  <si>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</si>
  <si>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</si>
  <si>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</si>
  <si>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</si>
  <si>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</si>
  <si>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</si>
  <si>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</si>
  <si>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</si>
  <si>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</si>
  <si>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</si>
  <si>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</si>
  <si>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</si>
  <si>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</si>
  <si>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</si>
  <si>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</si>
  <si>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</si>
  <si>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</si>
  <si>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</si>
  <si>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</si>
  <si>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</si>
  <si>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</si>
  <si>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</si>
  <si>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</si>
  <si>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</si>
  <si>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</si>
  <si>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</si>
  <si>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</si>
  <si>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</si>
  <si>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</si>
  <si>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</si>
  <si>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</si>
  <si>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</si>
  <si>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</si>
  <si>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</si>
  <si>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</si>
  <si>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</si>
  <si>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</si>
  <si>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</si>
  <si>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</si>
  <si>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</si>
  <si>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</si>
  <si>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</si>
  <si>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</si>
  <si>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</si>
  <si>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</si>
  <si>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</si>
  <si>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</si>
  <si>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</si>
  <si>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</si>
  <si>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</si>
  <si>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</si>
  <si>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</si>
  <si>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</si>
  <si>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</si>
  <si>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</si>
  <si>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</si>
  <si>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</si>
  <si>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</si>
  <si>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</si>
  <si>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</si>
  <si>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</si>
  <si>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</si>
  <si>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</si>
  <si>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</si>
  <si>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</si>
  <si>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</si>
  <si>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</si>
  <si>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</si>
  <si>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</si>
  <si>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</si>
  <si>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</si>
  <si>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</si>
  <si>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</si>
  <si>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</si>
  <si>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</si>
  <si>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</si>
  <si>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</si>
  <si>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</si>
  <si>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</si>
  <si>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</si>
  <si>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</si>
  <si>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</si>
  <si>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</si>
  <si>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</si>
  <si>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</si>
  <si>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</si>
  <si>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</si>
  <si>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</si>
  <si>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</si>
  <si>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</si>
  <si>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</si>
  <si>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</si>
  <si>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</si>
  <si>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</si>
  <si>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</si>
  <si>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</si>
  <si>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</si>
  <si>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</si>
  <si>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</si>
  <si>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</si>
  <si>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</si>
  <si>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</si>
  <si>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</si>
  <si>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</si>
  <si>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</si>
  <si>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</si>
  <si>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</si>
  <si>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</si>
  <si>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</si>
  <si>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</si>
  <si>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</si>
  <si>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</si>
  <si>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</si>
  <si>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</si>
  <si>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</si>
  <si>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</si>
  <si>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</si>
  <si>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</si>
  <si>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</si>
  <si>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</si>
  <si>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</si>
  <si>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</si>
  <si>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</si>
  <si>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</si>
  <si>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</si>
  <si>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</si>
  <si>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</si>
  <si>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</si>
  <si>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</si>
  <si>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</si>
  <si>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</si>
  <si>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</si>
  <si>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</si>
  <si>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</si>
  <si>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</si>
  <si>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</si>
  <si>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</si>
  <si>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</si>
  <si>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</si>
  <si>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</si>
  <si>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</si>
  <si>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</si>
  <si>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</si>
  <si>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</si>
  <si>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</si>
  <si>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</si>
  <si>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</si>
  <si>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</si>
  <si>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</si>
  <si>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</si>
  <si>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</si>
  <si>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</si>
  <si>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</si>
  <si>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</si>
  <si>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</si>
  <si>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</si>
  <si>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</si>
  <si>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</si>
  <si>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</si>
  <si>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</si>
  <si>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</si>
  <si>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</si>
  <si>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</si>
  <si>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</si>
  <si>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</si>
  <si>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</si>
  <si>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</si>
  <si>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</si>
  <si>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</si>
  <si>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</si>
  <si>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</si>
  <si>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</si>
  <si>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</si>
  <si>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</si>
  <si>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</si>
  <si>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</si>
  <si>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</si>
  <si>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</si>
  <si>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</si>
  <si>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</si>
  <si>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</si>
  <si>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</si>
  <si>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</si>
  <si>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</si>
  <si>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</si>
  <si>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</si>
  <si>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</si>
  <si>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</si>
  <si>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</si>
  <si>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</si>
  <si>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</si>
  <si>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</si>
  <si>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</si>
  <si>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</si>
  <si>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</si>
  <si>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</si>
  <si>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</si>
  <si>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</si>
  <si>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</si>
  <si>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</si>
  <si>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</si>
  <si>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</si>
  <si>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</si>
  <si>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</si>
  <si>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</si>
  <si>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</si>
  <si>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</si>
  <si>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</si>
  <si>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</si>
  <si>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</si>
  <si>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</si>
  <si>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</si>
  <si>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</si>
  <si>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</si>
  <si>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</si>
  <si>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</si>
  <si>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</si>
  <si>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</si>
  <si>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</si>
  <si>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</si>
  <si>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</si>
  <si>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</si>
  <si>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</si>
  <si>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</si>
  <si>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</si>
  <si>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</si>
  <si>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</si>
  <si>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</si>
  <si>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</si>
  <si>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</si>
  <si>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</si>
  <si>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</si>
  <si>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</si>
  <si>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</si>
  <si>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</si>
  <si>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</si>
  <si>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</si>
  <si>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</si>
  <si>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</si>
  <si>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</si>
  <si>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</si>
  <si>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</si>
  <si>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</si>
  <si>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</si>
  <si>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</si>
  <si>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</si>
  <si>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</si>
  <si>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</si>
  <si>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</si>
  <si>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</si>
  <si>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</si>
  <si>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</si>
  <si>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</si>
  <si>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</si>
  <si>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</si>
  <si>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</si>
  <si>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</si>
  <si>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</si>
  <si>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</si>
  <si>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</si>
  <si>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</si>
  <si>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</si>
  <si>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</si>
  <si>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</si>
  <si>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</si>
  <si>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</si>
  <si>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</si>
  <si>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</si>
  <si>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</si>
  <si>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</si>
  <si>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</si>
  <si>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</si>
  <si>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</si>
  <si>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</si>
  <si>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</si>
  <si>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</si>
  <si>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</si>
  <si>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</si>
  <si>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</si>
  <si>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</si>
  <si>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</si>
  <si>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</si>
  <si>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</si>
  <si>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</si>
  <si>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</si>
  <si>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</si>
  <si>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</si>
  <si>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</si>
  <si>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</si>
  <si>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</si>
  <si>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</si>
  <si>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</si>
  <si>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</si>
  <si>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</si>
  <si>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</si>
  <si>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</si>
  <si>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</si>
  <si>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</si>
  <si>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</si>
  <si>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</si>
  <si>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</si>
  <si>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</si>
  <si>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</si>
  <si>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</si>
  <si>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</si>
  <si>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</si>
  <si>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</si>
  <si>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</si>
  <si>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</si>
  <si>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</si>
  <si>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</si>
  <si>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</si>
  <si>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</si>
  <si>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</si>
  <si>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</si>
  <si>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</si>
  <si>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</si>
  <si>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</si>
  <si>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</si>
  <si>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</si>
  <si>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</si>
  <si>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</si>
  <si>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</si>
  <si>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</si>
  <si>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</si>
  <si>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</si>
  <si>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</si>
  <si>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</si>
  <si>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</si>
  <si>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</si>
  <si>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</si>
  <si>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</si>
  <si>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</si>
  <si>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</si>
  <si>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</si>
  <si>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</si>
  <si>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</si>
  <si>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</si>
  <si>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</si>
  <si>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</si>
  <si>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</si>
  <si>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</si>
  <si>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</si>
  <si>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</si>
  <si>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</si>
  <si>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</si>
  <si>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</si>
  <si>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</si>
  <si>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</si>
  <si>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</si>
  <si>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</si>
  <si>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</si>
  <si>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</si>
  <si>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</si>
  <si>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</si>
  <si>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</si>
  <si>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</si>
  <si>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</si>
  <si>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</si>
  <si>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</si>
  <si>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</si>
  <si>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</si>
  <si>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</si>
  <si>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</si>
  <si>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</si>
  <si>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</si>
  <si>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</si>
  <si>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</si>
  <si>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</si>
  <si>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</si>
  <si>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</si>
  <si>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</si>
  <si>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</si>
  <si>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</si>
  <si>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</si>
  <si>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</si>
  <si>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</si>
  <si>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</si>
  <si>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</si>
  <si>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</si>
  <si>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</si>
  <si>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</si>
  <si>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</si>
  <si>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</si>
  <si>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</si>
  <si>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</si>
  <si>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</si>
  <si>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</si>
  <si>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</si>
  <si>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</si>
  <si>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</si>
  <si>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</si>
  <si>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</si>
  <si>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</si>
  <si>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</si>
  <si>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</si>
  <si>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</si>
  <si>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</si>
  <si>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</si>
  <si>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</si>
  <si>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</si>
  <si>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</si>
  <si>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</si>
  <si>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</si>
  <si>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</si>
  <si>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</si>
  <si>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</si>
  <si>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</si>
  <si>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</si>
  <si>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</si>
  <si>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</si>
  <si>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</si>
  <si>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</si>
  <si>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</si>
  <si>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</si>
  <si>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</si>
  <si>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</si>
  <si>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</si>
  <si>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</si>
  <si>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</si>
  <si>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</si>
  <si>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</si>
  <si>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</si>
  <si>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</si>
  <si>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</si>
  <si>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</si>
  <si>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</si>
  <si>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</si>
  <si>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</si>
  <si>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</si>
  <si>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</si>
  <si>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</si>
  <si>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</si>
  <si>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</si>
  <si>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</si>
  <si>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</si>
  <si>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</si>
  <si>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</si>
  <si>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</si>
  <si>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</si>
  <si>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</si>
  <si>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</si>
  <si>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</si>
  <si>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</si>
  <si>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</si>
  <si>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</si>
  <si>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</si>
  <si>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</si>
  <si>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</si>
  <si>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</si>
  <si>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</si>
  <si>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</si>
  <si>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</si>
  <si>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</si>
  <si>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</si>
  <si>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</si>
  <si>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</si>
  <si>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</si>
  <si>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</si>
  <si>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</si>
  <si>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</si>
  <si>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</si>
  <si>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</si>
  <si>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</si>
  <si>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</si>
  <si>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</si>
  <si>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</si>
  <si>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</si>
  <si>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</si>
  <si>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</si>
  <si>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</si>
  <si>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</si>
  <si>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</si>
  <si>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</si>
  <si>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</si>
  <si>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</si>
  <si>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</si>
  <si>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</si>
  <si>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</si>
  <si>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</si>
  <si>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</si>
  <si>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</si>
  <si>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</si>
  <si>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</si>
  <si>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</si>
  <si>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</si>
  <si>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</si>
  <si>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</si>
  <si>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</si>
  <si>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</si>
  <si>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</si>
  <si>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</si>
  <si>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</si>
  <si>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</si>
  <si>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</si>
  <si>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</si>
  <si>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</si>
  <si>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</si>
  <si>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</si>
  <si>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</si>
  <si>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</si>
  <si>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</si>
  <si>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</si>
  <si>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</si>
  <si>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</si>
  <si>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</si>
  <si>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</si>
  <si>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</si>
  <si>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</si>
  <si>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</si>
  <si>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</si>
  <si>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</si>
  <si>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</si>
  <si>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</si>
  <si>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</si>
  <si>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</si>
  <si>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</si>
  <si>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</si>
  <si>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</si>
  <si>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</si>
  <si>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</si>
  <si>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</si>
  <si>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</si>
  <si>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</si>
  <si>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</si>
  <si>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</si>
  <si>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</si>
  <si>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</si>
  <si>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</si>
  <si>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</si>
  <si>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</si>
  <si>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</si>
  <si>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</si>
  <si>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</si>
  <si>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</si>
  <si>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</si>
  <si>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</si>
  <si>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</si>
  <si>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</si>
  <si>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</si>
  <si>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</si>
  <si>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</si>
  <si>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</si>
  <si>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</si>
  <si>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</si>
  <si>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</si>
  <si>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</si>
  <si>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</si>
  <si>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</si>
  <si>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</si>
  <si>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</si>
  <si>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</si>
  <si>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</si>
  <si>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</si>
  <si>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</si>
  <si>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</si>
  <si>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</si>
  <si>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</si>
  <si>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</si>
  <si>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</si>
  <si>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</si>
  <si>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</si>
  <si>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</si>
  <si>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</si>
  <si>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</si>
  <si>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</si>
  <si>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</si>
  <si>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</si>
  <si>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</si>
  <si>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</si>
  <si>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</si>
  <si>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</si>
  <si>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</si>
  <si>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</si>
  <si>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</si>
  <si>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</si>
  <si>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</si>
  <si>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</si>
  <si>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</si>
  <si>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</si>
  <si>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</si>
  <si>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</si>
  <si>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</si>
  <si>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</si>
  <si>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</si>
  <si>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</si>
  <si>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</si>
  <si>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</si>
  <si>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</si>
  <si>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</si>
  <si>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</si>
  <si>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</si>
  <si>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</si>
  <si>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</si>
  <si>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</si>
  <si>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</si>
  <si>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</si>
  <si>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</si>
  <si>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</si>
  <si>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</si>
  <si>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</si>
  <si>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</si>
  <si>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</si>
  <si>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</si>
  <si>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</si>
  <si>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</si>
  <si>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</si>
  <si>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</si>
  <si>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</si>
  <si>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</si>
  <si>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</si>
  <si>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</si>
  <si>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</si>
  <si>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</si>
  <si>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</si>
  <si>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</si>
  <si>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</si>
  <si>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</si>
  <si>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</si>
  <si>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</si>
  <si>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</si>
  <si>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</si>
  <si>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</si>
  <si>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</si>
  <si>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</si>
  <si>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</si>
  <si>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</si>
  <si>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</si>
  <si>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</si>
  <si>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</si>
  <si>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</si>
  <si>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</si>
  <si>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</si>
  <si>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</si>
  <si>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</si>
  <si>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</si>
  <si>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</si>
  <si>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</si>
  <si>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</si>
  <si>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</si>
  <si>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</si>
  <si>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</si>
  <si>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</si>
  <si>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</si>
  <si>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</si>
  <si>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</si>
  <si>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</si>
  <si>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</si>
  <si>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</si>
  <si>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</si>
  <si>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</si>
  <si>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</si>
  <si>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</si>
  <si>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</si>
  <si>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</si>
  <si>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</si>
  <si>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</si>
  <si>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</si>
  <si>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</si>
  <si>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</si>
  <si>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</si>
  <si>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</si>
  <si>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</si>
  <si>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</si>
  <si>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</si>
  <si>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</si>
  <si>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</si>
  <si>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</si>
  <si>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</si>
  <si>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</si>
  <si>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</si>
  <si>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</si>
  <si>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</si>
  <si>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</si>
  <si>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</si>
  <si>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</si>
  <si>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</si>
  <si>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</si>
  <si>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</si>
  <si>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</si>
  <si>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</si>
  <si>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</si>
  <si>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</si>
  <si>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</si>
  <si>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</si>
  <si>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</si>
  <si>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</si>
  <si>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</si>
  <si>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</si>
  <si>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</si>
  <si>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</si>
  <si>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</si>
  <si>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</si>
  <si>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</si>
  <si>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</si>
  <si>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</si>
  <si>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</si>
  <si>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</si>
  <si>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</si>
  <si>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</si>
  <si>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</si>
  <si>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</si>
  <si>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</si>
  <si>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</si>
  <si>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</si>
  <si>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</si>
  <si>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</si>
  <si>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</si>
  <si>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</si>
  <si>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</si>
  <si>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</si>
  <si>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</si>
  <si>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</si>
  <si>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</si>
  <si>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</si>
  <si>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</si>
  <si>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</si>
  <si>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</si>
  <si>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</si>
  <si>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</si>
  <si>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</si>
  <si>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</si>
  <si>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</si>
  <si>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</si>
  <si>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</si>
  <si>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</si>
  <si>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</si>
  <si>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</si>
  <si>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</si>
  <si>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</si>
  <si>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</si>
  <si>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</si>
  <si>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</si>
  <si>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</si>
  <si>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</si>
  <si>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</si>
  <si>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</si>
  <si>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</si>
  <si>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</si>
  <si>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</si>
  <si>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</si>
  <si>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</si>
  <si>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</si>
  <si>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</si>
  <si>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</si>
  <si>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</si>
  <si>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</si>
  <si>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</si>
  <si>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</si>
  <si>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</si>
  <si>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</si>
  <si>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</si>
  <si>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</si>
  <si>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</si>
  <si>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</si>
  <si>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</si>
  <si>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</si>
  <si>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</si>
  <si>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</si>
  <si>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</si>
  <si>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</si>
  <si>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</si>
  <si>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</si>
  <si>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</si>
  <si>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</si>
  <si>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</si>
  <si>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</si>
  <si>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</si>
  <si>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</si>
  <si>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</si>
  <si>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</si>
  <si>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</si>
  <si>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</si>
  <si>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</si>
  <si>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</si>
  <si>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</si>
  <si>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</si>
  <si>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</si>
  <si>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</si>
  <si>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</si>
  <si>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</si>
  <si>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</si>
  <si>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</si>
  <si>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</si>
  <si>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</si>
  <si>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</si>
  <si>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</si>
  <si>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</si>
  <si>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</si>
  <si>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</si>
  <si>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</si>
  <si>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</si>
  <si>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</si>
  <si>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</si>
  <si>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</si>
  <si>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</si>
  <si>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</si>
  <si>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</si>
  <si>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</si>
  <si>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</si>
  <si>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</si>
  <si>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</si>
  <si>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</si>
  <si>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</si>
  <si>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</si>
  <si>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</si>
  <si>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</si>
  <si>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</si>
  <si>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</si>
  <si>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</si>
  <si>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</si>
  <si>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</si>
  <si>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</si>
  <si>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</si>
  <si>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</si>
  <si>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</si>
  <si>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</si>
  <si>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</si>
  <si>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</si>
  <si>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</si>
  <si>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</si>
  <si>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</si>
  <si>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</si>
  <si>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</si>
  <si>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</si>
  <si>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</si>
  <si>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</si>
  <si>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</si>
  <si>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</si>
  <si>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</si>
  <si>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</si>
  <si>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</si>
  <si>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</si>
  <si>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</si>
  <si>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</si>
  <si>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</si>
  <si>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</si>
  <si>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</si>
  <si>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</si>
  <si>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</si>
  <si>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</si>
  <si>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</si>
  <si>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</si>
  <si>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</si>
  <si>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</si>
  <si>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</si>
  <si>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</si>
  <si>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</si>
  <si>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</si>
  <si>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</si>
  <si>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</si>
  <si>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</si>
  <si>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</si>
  <si>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</si>
  <si>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</si>
  <si>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</si>
  <si>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</si>
  <si>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</si>
  <si>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</si>
  <si>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</si>
  <si>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</si>
  <si>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</si>
  <si>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</si>
  <si>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</si>
  <si>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</si>
  <si>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</si>
  <si>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</si>
  <si>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</si>
  <si>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</si>
  <si>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</si>
  <si>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</si>
  <si>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</si>
  <si>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</si>
  <si>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</si>
  <si>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</si>
  <si>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</si>
  <si>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</si>
  <si>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</si>
  <si>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</si>
  <si>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</si>
  <si>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</si>
  <si>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</si>
  <si>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</si>
  <si>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</si>
  <si>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</si>
  <si>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</si>
  <si>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</si>
  <si>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</si>
  <si>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</si>
  <si>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</si>
  <si>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</si>
  <si>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</si>
  <si>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</si>
  <si>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</si>
  <si>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</si>
  <si>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</si>
  <si>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</si>
  <si>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</si>
  <si>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</si>
  <si>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</si>
  <si>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</si>
  <si>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</si>
  <si>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</si>
  <si>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</si>
  <si>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</si>
  <si>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</si>
  <si>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</si>
  <si>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</si>
  <si>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</si>
  <si>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</si>
  <si>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</si>
  <si>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</si>
  <si>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</si>
  <si>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</si>
  <si>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</si>
  <si>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</si>
  <si>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</si>
  <si>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</si>
  <si>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</si>
  <si>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</si>
  <si>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</si>
  <si>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</si>
  <si>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</si>
  <si>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</si>
  <si>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</si>
  <si>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</si>
  <si>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</si>
  <si>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</si>
  <si>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</si>
  <si>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</si>
  <si>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</si>
  <si>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</si>
  <si>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</si>
  <si>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</si>
  <si>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</si>
  <si>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</si>
  <si>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</si>
  <si>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</si>
  <si>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</si>
  <si>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</si>
  <si>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</si>
  <si>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</si>
  <si>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</si>
  <si>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</si>
  <si>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</si>
  <si>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</si>
  <si>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</si>
  <si>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</si>
  <si>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</si>
  <si>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</si>
  <si>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</si>
  <si>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</si>
  <si>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</si>
  <si>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</si>
  <si>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</si>
  <si>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</si>
  <si>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</si>
  <si>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</si>
  <si>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</si>
  <si>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</si>
  <si>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</si>
  <si>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</si>
  <si>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</si>
  <si>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</si>
  <si>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</si>
  <si>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</si>
  <si>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</si>
  <si>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</si>
  <si>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</si>
  <si>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</si>
  <si>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</si>
  <si>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</si>
  <si>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</si>
  <si>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</si>
  <si>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</si>
  <si>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</si>
  <si>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</si>
  <si>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</si>
  <si>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</si>
  <si>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</si>
  <si>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</si>
  <si>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</si>
  <si>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</si>
  <si>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</si>
  <si>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</si>
  <si>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</si>
  <si>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</si>
  <si>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</si>
  <si>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</si>
  <si>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</si>
  <si>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</si>
  <si>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</si>
  <si>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</si>
  <si>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</si>
  <si>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</si>
  <si>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</si>
  <si>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</si>
  <si>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</si>
  <si>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</si>
  <si>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</si>
  <si>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</si>
  <si>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</si>
  <si>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</si>
  <si>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</si>
  <si>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</si>
  <si>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</si>
  <si>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</si>
  <si>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</si>
  <si>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</si>
  <si>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</si>
  <si>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</si>
  <si>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</si>
  <si>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</si>
  <si>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</si>
  <si>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</si>
  <si>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</si>
  <si>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</si>
  <si>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</si>
  <si>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</si>
  <si>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</si>
  <si>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</si>
  <si>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</si>
  <si>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</si>
  <si>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</si>
  <si>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</si>
  <si>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</si>
  <si>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</si>
  <si>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</si>
  <si>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</si>
  <si>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</si>
  <si>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</si>
  <si>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</si>
  <si>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</si>
  <si>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</si>
  <si>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</si>
  <si>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</si>
  <si>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</si>
  <si>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</si>
  <si>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</si>
  <si>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</si>
  <si>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</si>
  <si>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</si>
  <si>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</si>
  <si>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</si>
  <si>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</si>
  <si>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</si>
  <si>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</si>
  <si>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</si>
  <si>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</si>
  <si>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</si>
  <si>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</si>
  <si>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</si>
  <si>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</si>
  <si>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</si>
  <si>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</si>
  <si>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</si>
  <si>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</si>
  <si>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</si>
  <si>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</si>
  <si>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</si>
  <si>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</si>
  <si>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</si>
  <si>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</si>
  <si>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</si>
  <si>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</si>
  <si>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</si>
  <si>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</si>
  <si>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</si>
  <si>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</si>
  <si>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</si>
  <si>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</si>
  <si>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</si>
  <si>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</si>
  <si>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</si>
  <si>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</si>
  <si>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</si>
  <si>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</si>
  <si>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</si>
  <si>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</si>
  <si>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</si>
  <si>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</si>
  <si>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</si>
  <si>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</si>
  <si>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</si>
  <si>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</si>
  <si>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</si>
  <si>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</si>
  <si>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</si>
  <si>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</si>
  <si>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</si>
  <si>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</si>
  <si>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</si>
  <si>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</si>
  <si>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</si>
  <si>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</si>
  <si>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</si>
  <si>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</si>
  <si>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</si>
  <si>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</si>
  <si>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</si>
  <si>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</si>
  <si>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</si>
  <si>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</si>
  <si>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</si>
  <si>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</si>
  <si>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</si>
  <si>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</si>
  <si>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</si>
  <si>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</si>
  <si>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</si>
  <si>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</si>
  <si>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</si>
  <si>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</si>
  <si>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</si>
  <si>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</si>
  <si>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</si>
  <si>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</si>
  <si>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</si>
  <si>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</si>
  <si>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</si>
  <si>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</si>
  <si>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</si>
  <si>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</si>
  <si>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</si>
  <si>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</si>
  <si>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</si>
  <si>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</si>
  <si>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</si>
  <si>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</si>
  <si>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</si>
  <si>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</si>
  <si>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</si>
  <si>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</si>
  <si>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</si>
  <si>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</si>
  <si>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</si>
  <si>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</si>
  <si>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</si>
  <si>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</si>
  <si>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</si>
  <si>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</si>
  <si>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</si>
  <si>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</si>
  <si>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</si>
  <si>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</si>
  <si>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</si>
  <si>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</si>
  <si>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</si>
  <si>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</si>
  <si>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</si>
  <si>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</si>
  <si>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</si>
  <si>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</si>
  <si>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</si>
  <si>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</si>
  <si>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</si>
  <si>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</si>
  <si>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</si>
  <si>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</si>
  <si>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</si>
  <si>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</si>
  <si>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</si>
  <si>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</si>
  <si>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</si>
  <si>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</si>
  <si>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</si>
  <si>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</si>
  <si>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</si>
  <si>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</si>
  <si>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</si>
  <si>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</si>
  <si>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</si>
  <si>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</si>
  <si>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</si>
  <si>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</si>
  <si>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</si>
  <si>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</si>
  <si>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</si>
  <si>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</si>
  <si>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</si>
  <si>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</si>
  <si>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</si>
  <si>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</si>
  <si>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</si>
  <si>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</si>
  <si>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</si>
  <si>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</si>
  <si>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</si>
  <si>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</si>
  <si>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</si>
  <si>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</si>
  <si>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</si>
  <si>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</si>
  <si>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</si>
  <si>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</si>
  <si>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</si>
  <si>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</si>
  <si>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</si>
  <si>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</si>
  <si>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</si>
  <si>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</si>
  <si>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</si>
  <si>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</si>
  <si>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</si>
  <si>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</si>
  <si>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</si>
  <si>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</si>
  <si>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</si>
  <si>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</si>
  <si>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</si>
  <si>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</si>
  <si>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</si>
  <si>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</si>
  <si>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</si>
  <si>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</si>
  <si>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</si>
  <si>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</si>
  <si>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</si>
  <si>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</si>
  <si>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</si>
  <si>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</si>
  <si>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</si>
  <si>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</si>
  <si>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</si>
  <si>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</si>
  <si>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</si>
  <si>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</si>
  <si>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</si>
  <si>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</si>
  <si>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</si>
  <si>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</si>
  <si>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</si>
  <si>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</si>
  <si>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</si>
  <si>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</si>
  <si>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</si>
  <si>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</si>
  <si>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</si>
  <si>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</si>
  <si>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</si>
  <si>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</si>
  <si>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</si>
  <si>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</si>
  <si>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</si>
  <si>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</si>
  <si>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</si>
  <si>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</si>
  <si>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</si>
  <si>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</si>
  <si>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</si>
  <si>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</si>
  <si>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</si>
  <si>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</si>
  <si>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</si>
  <si>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</si>
  <si>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</si>
  <si>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</si>
  <si>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</si>
  <si>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</si>
  <si>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</si>
  <si>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</si>
  <si>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</si>
  <si>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</si>
  <si>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</si>
  <si>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</si>
  <si>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</si>
  <si>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</si>
  <si>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</si>
  <si>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</si>
  <si>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</si>
  <si>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</si>
  <si>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</si>
  <si>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</si>
  <si>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</si>
  <si>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</si>
  <si>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</si>
  <si>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</si>
  <si>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</si>
  <si>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</si>
  <si>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</si>
  <si>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</si>
  <si>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</si>
  <si>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</si>
  <si>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</si>
  <si>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</si>
  <si>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</si>
  <si>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</si>
  <si>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</si>
  <si>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</si>
  <si>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</si>
  <si>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</si>
  <si>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</si>
  <si>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</si>
  <si>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</si>
  <si>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</si>
  <si>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</si>
  <si>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</si>
  <si>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</si>
  <si>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</si>
  <si>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</si>
  <si>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</si>
  <si>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</si>
  <si>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</si>
  <si>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</si>
  <si>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</si>
  <si>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</si>
  <si>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</si>
  <si>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</si>
  <si>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</si>
  <si>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</si>
  <si>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</si>
  <si>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</si>
  <si>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</si>
  <si>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</si>
  <si>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</si>
  <si>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</si>
  <si>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</si>
  <si>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</si>
  <si>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</si>
  <si>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</si>
  <si>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</si>
  <si>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</si>
  <si>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</si>
  <si>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</si>
  <si>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</si>
  <si>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</si>
  <si>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</si>
  <si>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</si>
  <si>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</si>
  <si>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</si>
  <si>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</si>
  <si>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</si>
  <si>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</si>
  <si>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</si>
  <si>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</si>
  <si>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</si>
  <si>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</si>
  <si>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</si>
  <si>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</si>
  <si>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</si>
  <si>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</si>
  <si>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</si>
  <si>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</si>
  <si>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</si>
  <si>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</si>
  <si>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</si>
  <si>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</si>
  <si>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</si>
  <si>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</si>
  <si>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</si>
  <si>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</si>
  <si>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</si>
  <si>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</si>
  <si>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</si>
  <si>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</si>
  <si>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</si>
  <si>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</si>
  <si>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</si>
  <si>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</si>
  <si>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</si>
  <si>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</si>
  <si>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</si>
  <si>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</si>
  <si>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</si>
  <si>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</si>
  <si>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</si>
  <si>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</si>
  <si>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</si>
  <si>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</si>
  <si>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</si>
  <si>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</si>
  <si>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</si>
  <si>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</si>
  <si>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</si>
  <si>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</si>
  <si>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</si>
  <si>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</si>
  <si>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</si>
  <si>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</si>
  <si>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</si>
  <si>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</si>
  <si>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</si>
  <si>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</si>
  <si>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</si>
  <si>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</si>
  <si>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</si>
  <si>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</si>
  <si>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</si>
  <si>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</si>
  <si>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</si>
  <si>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</si>
  <si>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</si>
  <si>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</si>
  <si>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</si>
  <si>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</si>
  <si>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</si>
  <si>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</si>
  <si>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</si>
  <si>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</si>
  <si>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</si>
  <si>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</si>
  <si>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</si>
  <si>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</si>
  <si>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</si>
  <si>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</si>
  <si>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</si>
  <si>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</si>
  <si>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</si>
  <si>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</si>
  <si>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</si>
  <si>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</si>
  <si>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</si>
  <si>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</si>
  <si>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</si>
  <si>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</si>
  <si>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</si>
  <si>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</si>
  <si>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</si>
  <si>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</si>
  <si>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</si>
  <si>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</si>
  <si>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</si>
  <si>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</si>
  <si>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</si>
  <si>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</si>
  <si>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</si>
  <si>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</si>
  <si>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</si>
  <si>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</si>
  <si>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</si>
  <si>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</si>
  <si>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</si>
  <si>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</si>
  <si>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</si>
  <si>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</si>
  <si>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</si>
  <si>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</si>
  <si>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</si>
  <si>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</si>
  <si>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</si>
  <si>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</si>
  <si>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</si>
  <si>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</si>
  <si>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</si>
  <si>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</si>
  <si>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</si>
  <si>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</si>
  <si>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</si>
  <si>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</si>
  <si>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</si>
  <si>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</si>
  <si>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</si>
  <si>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</si>
  <si>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</si>
  <si>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</si>
  <si>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</si>
  <si>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</si>
  <si>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</si>
  <si>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</si>
  <si>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</si>
  <si>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</si>
  <si>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</si>
  <si>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</si>
  <si>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</si>
  <si>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</si>
  <si>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</si>
  <si>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</si>
  <si>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</si>
  <si>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</si>
  <si>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</si>
  <si>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</si>
  <si>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</si>
  <si>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</si>
  <si>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</si>
  <si>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</si>
  <si>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</si>
  <si>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</si>
  <si>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</si>
  <si>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</si>
  <si>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</si>
  <si>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</si>
  <si>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</si>
  <si>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</si>
  <si>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</si>
  <si>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</si>
  <si>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</si>
  <si>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</si>
  <si>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</si>
  <si>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</si>
  <si>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</si>
  <si>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</si>
  <si>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</si>
  <si>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</si>
  <si>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</si>
  <si>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</si>
  <si>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</si>
  <si>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</si>
  <si>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</si>
  <si>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</si>
  <si>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</si>
  <si>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</si>
  <si>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</si>
  <si>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</si>
  <si>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</si>
  <si>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</si>
  <si>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</si>
  <si>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</si>
  <si>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</si>
  <si>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</si>
  <si>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</si>
  <si>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</si>
  <si>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</si>
  <si>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</si>
  <si>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</si>
  <si>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</si>
  <si>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</si>
  <si>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</si>
  <si>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</si>
  <si>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</si>
  <si>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</si>
  <si>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</si>
  <si>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</si>
  <si>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</si>
  <si>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</si>
  <si>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</si>
  <si>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</si>
  <si>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</si>
  <si>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</si>
  <si>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</si>
  <si>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</si>
  <si>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</si>
  <si>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</si>
  <si>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</si>
  <si>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</si>
  <si>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</si>
  <si>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</si>
  <si>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</si>
  <si>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</si>
  <si>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</si>
  <si>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</si>
  <si>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</si>
  <si>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</si>
  <si>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</si>
  <si>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</si>
  <si>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</si>
  <si>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</si>
  <si>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</si>
  <si>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</si>
  <si>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</si>
  <si>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</si>
  <si>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</si>
  <si>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</si>
  <si>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</si>
  <si>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</si>
  <si>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</si>
  <si>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</si>
  <si>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</si>
  <si>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</si>
  <si>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</si>
  <si>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</si>
  <si>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</si>
  <si>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</si>
  <si>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</si>
  <si>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</si>
  <si>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</si>
  <si>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</si>
  <si>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</si>
  <si>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</si>
  <si>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</si>
  <si>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</si>
  <si>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</si>
  <si>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</si>
  <si>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</si>
  <si>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</si>
  <si>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</si>
  <si>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</si>
  <si>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</si>
  <si>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</si>
  <si>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</si>
  <si>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</si>
  <si>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</si>
  <si>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</si>
  <si>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</si>
  <si>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</si>
  <si>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</si>
  <si>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</si>
  <si>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</si>
  <si>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</si>
  <si>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</si>
  <si>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</si>
  <si>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</si>
  <si>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</si>
  <si>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</si>
  <si>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</si>
  <si>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</si>
  <si>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</si>
  <si>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</si>
  <si>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</si>
  <si>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</si>
  <si>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</si>
  <si>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</si>
  <si>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</si>
  <si>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</si>
  <si>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</si>
  <si>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</si>
  <si>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</si>
  <si>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</si>
  <si>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</si>
  <si>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</si>
  <si>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</si>
  <si>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</si>
  <si>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</si>
  <si>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</si>
  <si>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</si>
  <si>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</si>
  <si>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</si>
  <si>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</si>
  <si>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</si>
  <si>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</si>
  <si>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</si>
  <si>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</si>
  <si>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</si>
  <si>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</si>
  <si>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</si>
  <si>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</si>
  <si>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</si>
  <si>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</si>
  <si>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</si>
  <si>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</si>
  <si>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</si>
  <si>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</si>
  <si>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</si>
  <si>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</si>
  <si>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</si>
  <si>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</si>
  <si>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</si>
  <si>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</si>
  <si>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</si>
  <si>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</si>
  <si>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</si>
  <si>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</si>
  <si>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</si>
  <si>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</si>
  <si>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</si>
  <si>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</si>
  <si>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</si>
  <si>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</si>
  <si>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</si>
  <si>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</si>
  <si>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</si>
  <si>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</si>
  <si>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</si>
  <si>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</si>
  <si>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</si>
  <si>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</si>
  <si>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</si>
  <si>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</si>
  <si>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</si>
  <si>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</si>
  <si>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</si>
  <si>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</si>
  <si>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</si>
  <si>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</si>
  <si>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</si>
  <si>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</si>
  <si>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</si>
  <si>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</si>
  <si>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</si>
  <si>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</si>
  <si>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</si>
  <si>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</si>
  <si>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</si>
  <si>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</si>
  <si>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</si>
  <si>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</si>
  <si>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</si>
  <si>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</si>
  <si>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</si>
  <si>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</si>
  <si>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</si>
  <si>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</si>
  <si>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</si>
  <si>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</si>
  <si>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</si>
  <si>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</si>
  <si>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</si>
  <si>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</si>
  <si>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</si>
  <si>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</si>
  <si>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</si>
  <si>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</si>
  <si>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</si>
  <si>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</si>
  <si>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</si>
  <si>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</si>
  <si>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</si>
  <si>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</si>
  <si>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</si>
  <si>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</si>
  <si>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</si>
  <si>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</si>
  <si>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</si>
  <si>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</si>
  <si>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</si>
  <si>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</si>
  <si>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</si>
  <si>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</si>
  <si>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</si>
  <si>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</si>
  <si>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</si>
  <si>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</si>
  <si>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</si>
  <si>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</si>
  <si>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</si>
  <si>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</si>
  <si>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</si>
  <si>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</si>
  <si>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</si>
  <si>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</si>
  <si>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</si>
  <si>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</si>
  <si>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</si>
  <si>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</si>
  <si>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</si>
  <si>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</si>
  <si>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</si>
  <si>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</si>
  <si>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</si>
  <si>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</si>
  <si>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</si>
  <si>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</si>
  <si>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</si>
  <si>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</si>
  <si>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</si>
  <si>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</si>
  <si>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</si>
  <si>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</si>
  <si>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</si>
  <si>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</si>
  <si>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</si>
  <si>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</si>
  <si>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</si>
  <si>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</si>
  <si>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</si>
  <si>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</si>
  <si>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</si>
  <si>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</si>
  <si>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</si>
  <si>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</si>
  <si>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</si>
  <si>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</si>
  <si>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</si>
  <si>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</si>
  <si>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</si>
  <si>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</si>
  <si>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</si>
  <si>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</si>
  <si>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</si>
  <si>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</si>
  <si>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</si>
  <si>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</si>
  <si>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</si>
  <si>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</si>
  <si>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</si>
  <si>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</si>
  <si>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</si>
  <si>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</si>
  <si>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</si>
  <si>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</si>
  <si>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</si>
  <si>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</si>
  <si>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</si>
  <si>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</si>
  <si>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</si>
  <si>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</si>
  <si>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</si>
  <si>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</si>
  <si>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</si>
  <si>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</si>
  <si>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</si>
  <si>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</si>
  <si>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</si>
  <si>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</si>
  <si>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</si>
  <si>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</si>
  <si>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</si>
  <si>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</si>
  <si>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</si>
  <si>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</si>
  <si>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</si>
  <si>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</si>
  <si>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</si>
  <si>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</si>
  <si>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</si>
  <si>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</si>
  <si>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</si>
  <si>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</si>
  <si>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</si>
  <si>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</si>
  <si>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</si>
  <si>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</si>
  <si>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</si>
  <si>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</si>
  <si>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</si>
  <si>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</si>
  <si>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</si>
  <si>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</si>
  <si>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</si>
  <si>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</si>
  <si>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</si>
  <si>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</si>
  <si>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</si>
  <si>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</si>
  <si>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</si>
  <si>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</si>
  <si>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</si>
  <si>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</si>
  <si>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</si>
  <si>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</si>
  <si>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</si>
  <si>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</si>
  <si>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</si>
  <si>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</si>
  <si>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</si>
  <si>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</si>
  <si>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</si>
  <si>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</si>
  <si>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</si>
  <si>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</si>
  <si>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</si>
  <si>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</si>
  <si>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</si>
  <si>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</si>
  <si>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</si>
  <si>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</si>
  <si>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</si>
  <si>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</si>
  <si>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</si>
  <si>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</si>
  <si>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</si>
  <si>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</si>
  <si>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</si>
  <si>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</si>
  <si>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</si>
  <si>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</si>
  <si>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</si>
  <si>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</si>
  <si>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</si>
  <si>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</si>
  <si>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</si>
  <si>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</si>
  <si>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</si>
  <si>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</si>
  <si>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</si>
  <si>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</si>
  <si>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</si>
  <si>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</si>
  <si>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</si>
  <si>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</si>
  <si>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</si>
  <si>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</si>
  <si>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</si>
  <si>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</si>
  <si>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</si>
  <si>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</si>
  <si>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</si>
  <si>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</si>
  <si>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</si>
  <si>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</si>
  <si>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</si>
  <si>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</si>
  <si>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</si>
  <si>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</si>
  <si>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</si>
  <si>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</si>
  <si>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</si>
  <si>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</si>
  <si>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</si>
  <si>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</si>
  <si>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</si>
  <si>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</si>
  <si>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</si>
  <si>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</si>
  <si>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</si>
  <si>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</si>
  <si>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</si>
  <si>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</si>
  <si>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</si>
  <si>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</si>
  <si>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</si>
  <si>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</si>
  <si>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</si>
  <si>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</si>
  <si>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</si>
  <si>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</si>
  <si>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</si>
  <si>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</si>
  <si>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</si>
  <si>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</si>
  <si>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</si>
  <si>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</si>
  <si>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</si>
  <si>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</si>
  <si>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</si>
  <si>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</si>
  <si>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</si>
  <si>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</si>
  <si>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</si>
  <si>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</si>
  <si>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</si>
  <si>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</si>
  <si>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</si>
  <si>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</si>
  <si>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</si>
  <si>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</si>
  <si>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</si>
  <si>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</si>
  <si>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</si>
  <si>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</si>
  <si>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</si>
  <si>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</si>
  <si>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</si>
  <si>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</si>
  <si>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</si>
  <si>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</si>
  <si>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</si>
  <si>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</si>
  <si>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</si>
  <si>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</si>
  <si>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</si>
  <si>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</si>
  <si>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</si>
  <si>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</si>
  <si>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</si>
  <si>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</si>
  <si>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</si>
  <si>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</si>
  <si>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</si>
  <si>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</si>
  <si>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</si>
  <si>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</si>
  <si>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</si>
  <si>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</si>
  <si>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</si>
  <si>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</si>
  <si>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</si>
  <si>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</si>
  <si>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</si>
  <si>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</si>
  <si>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</si>
  <si>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</si>
  <si>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</si>
  <si>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</si>
  <si>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</si>
  <si>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</si>
  <si>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</si>
  <si>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</si>
  <si>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</si>
  <si>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</si>
  <si>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</si>
  <si>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</si>
  <si>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</si>
  <si>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</si>
  <si>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</si>
  <si>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</si>
  <si>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</si>
  <si>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</si>
  <si>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</si>
  <si>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</si>
  <si>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</si>
  <si>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</si>
  <si>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</si>
  <si>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</si>
  <si>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</si>
  <si>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</si>
  <si>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</si>
  <si>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</si>
  <si>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</si>
  <si>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</si>
  <si>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</si>
  <si>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</si>
  <si>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</si>
  <si>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</si>
  <si>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</si>
  <si>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</si>
  <si>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</si>
  <si>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</si>
  <si>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</si>
  <si>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</si>
  <si>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</si>
  <si>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</si>
  <si>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</si>
  <si>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</si>
  <si>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</si>
  <si>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</si>
  <si>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</si>
  <si>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</si>
  <si>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</si>
  <si>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</si>
  <si>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</si>
  <si>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</si>
  <si>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</si>
  <si>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</si>
  <si>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</si>
  <si>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</si>
  <si>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</si>
  <si>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</si>
  <si>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</si>
  <si>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</si>
  <si>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</si>
  <si>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</si>
  <si>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</si>
  <si>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</si>
  <si>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</si>
  <si>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</si>
  <si>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</si>
  <si>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</si>
  <si>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</si>
  <si>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</si>
  <si>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</si>
  <si>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</si>
  <si>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</si>
  <si>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</si>
  <si>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</si>
  <si>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</si>
  <si>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</si>
  <si>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</si>
  <si>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</si>
  <si>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</si>
  <si>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</si>
  <si>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</si>
  <si>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</si>
  <si>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</si>
  <si>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</si>
  <si>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</si>
  <si>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</si>
  <si>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</si>
  <si>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</si>
  <si>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</si>
  <si>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</si>
  <si>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</si>
  <si>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</si>
  <si>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</si>
  <si>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</si>
  <si>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</si>
  <si>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</si>
  <si>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</si>
  <si>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</si>
  <si>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</si>
  <si>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</si>
  <si>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</si>
  <si>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</si>
  <si>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</si>
  <si>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</si>
  <si>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</si>
  <si>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</si>
  <si>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</si>
  <si>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</si>
  <si>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</si>
  <si>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</si>
  <si>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</si>
  <si>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</si>
  <si>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</si>
  <si>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</si>
  <si>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</si>
  <si>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</si>
  <si>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</si>
  <si>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</si>
  <si>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</si>
  <si>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</si>
  <si>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</si>
  <si>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</si>
  <si>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</si>
  <si>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</si>
  <si>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</si>
  <si>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</si>
  <si>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</si>
  <si>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</si>
  <si>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</si>
  <si>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</si>
  <si>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</si>
  <si>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</si>
  <si>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</si>
  <si>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</si>
  <si>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</si>
  <si>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</si>
  <si>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</si>
  <si>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</si>
  <si>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</si>
  <si>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</si>
  <si>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</si>
  <si>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</si>
  <si>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</si>
  <si>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</si>
  <si>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</si>
  <si>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</si>
  <si>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</si>
  <si>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</si>
  <si>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</si>
  <si>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</si>
  <si>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</si>
  <si>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</si>
  <si>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</si>
  <si>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</si>
  <si>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</si>
  <si>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</si>
  <si>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</si>
  <si>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</si>
  <si>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</si>
  <si>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</si>
  <si>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</si>
  <si>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</si>
  <si>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</si>
  <si>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</si>
  <si>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</si>
  <si>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</si>
  <si>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</si>
  <si>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</si>
  <si>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</si>
  <si>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</si>
  <si>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</si>
  <si>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</si>
  <si>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</si>
  <si>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</si>
  <si>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</si>
  <si>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</si>
  <si>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</si>
  <si>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</si>
  <si>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</si>
  <si>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</si>
  <si>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</si>
  <si>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</si>
  <si>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</si>
  <si>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</si>
  <si>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</si>
  <si>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</si>
  <si>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</si>
  <si>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</si>
  <si>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</si>
  <si>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</si>
  <si>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</si>
  <si>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</si>
  <si>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</si>
  <si>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</si>
  <si>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</si>
  <si>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</si>
  <si>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</si>
  <si>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</si>
  <si>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</si>
  <si>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</si>
  <si>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</si>
  <si>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</si>
  <si>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</si>
  <si>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</si>
  <si>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</si>
  <si>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</si>
  <si>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</si>
  <si>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</si>
  <si>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</si>
  <si>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</si>
  <si>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</si>
  <si>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</si>
  <si>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</si>
  <si>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</si>
  <si>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</si>
  <si>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</si>
  <si>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</si>
  <si>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</si>
  <si>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</si>
  <si>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</si>
  <si>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</si>
  <si>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</si>
  <si>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</si>
  <si>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</si>
  <si>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</si>
  <si>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</si>
  <si>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</si>
  <si>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</si>
  <si>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</si>
  <si>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</si>
  <si>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</si>
  <si>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</si>
  <si>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</si>
  <si>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</si>
  <si>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</si>
  <si>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</si>
  <si>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</si>
  <si>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</si>
  <si>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</si>
  <si>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</si>
  <si>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</si>
  <si>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</si>
  <si>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</si>
  <si>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</si>
  <si>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</si>
  <si>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</si>
  <si>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</si>
  <si>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</si>
  <si>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</si>
  <si>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</si>
  <si>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</si>
  <si>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</si>
  <si>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</si>
  <si>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</si>
  <si>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</si>
  <si>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</si>
  <si>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</si>
  <si>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</si>
  <si>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</si>
  <si>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</si>
  <si>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</si>
  <si>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</si>
  <si>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</si>
  <si>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</si>
  <si>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</si>
  <si>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</si>
  <si>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</si>
  <si>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</si>
  <si>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</si>
  <si>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</si>
  <si>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</si>
  <si>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</si>
  <si>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</si>
  <si>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</si>
  <si>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</si>
  <si>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</si>
  <si>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</si>
  <si>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</si>
  <si>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</si>
  <si>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</si>
  <si>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</si>
  <si>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</si>
  <si>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</si>
  <si>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</si>
  <si>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</si>
  <si>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</si>
  <si>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</si>
  <si>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</si>
  <si>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</si>
  <si>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</si>
  <si>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</si>
  <si>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</si>
  <si>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</si>
  <si>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</si>
  <si>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</si>
  <si>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</si>
  <si>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</si>
  <si>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</si>
  <si>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</si>
  <si>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</si>
  <si>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</si>
  <si>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</si>
  <si>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</si>
  <si>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</si>
  <si>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</si>
  <si>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</si>
  <si>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</si>
  <si>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</si>
  <si>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</si>
  <si>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</si>
  <si>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</si>
  <si>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</si>
  <si>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</si>
  <si>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</si>
  <si>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</si>
  <si>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</si>
  <si>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</si>
  <si>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</si>
  <si>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</si>
  <si>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</si>
  <si>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</si>
  <si>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</si>
  <si>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</si>
  <si>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</si>
  <si>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</si>
  <si>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</si>
  <si>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</si>
  <si>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</si>
  <si>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</si>
  <si>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</si>
  <si>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</si>
  <si>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</si>
  <si>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</si>
  <si>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</si>
  <si>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</si>
  <si>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</si>
  <si>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</si>
  <si>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</si>
  <si>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</si>
  <si>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</si>
  <si>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</si>
  <si>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</si>
  <si>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</si>
  <si>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</si>
  <si>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</si>
  <si>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</si>
  <si>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</si>
  <si>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</si>
  <si>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</si>
  <si>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</si>
  <si>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</si>
  <si>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</si>
  <si>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</si>
  <si>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</si>
  <si>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</si>
  <si>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</si>
  <si>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</si>
  <si>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</si>
  <si>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</si>
  <si>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</si>
  <si>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</si>
  <si>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</si>
  <si>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</si>
  <si>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</si>
  <si>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</si>
  <si>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</si>
  <si>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</si>
  <si>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</si>
  <si>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</si>
  <si>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</si>
  <si>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</si>
  <si>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</si>
  <si>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</si>
  <si>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</si>
  <si>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</si>
  <si>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</si>
  <si>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</si>
  <si>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</si>
  <si>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</si>
  <si>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</si>
  <si>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</si>
  <si>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</si>
  <si>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</si>
  <si>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</si>
  <si>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</si>
  <si>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</si>
  <si>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</si>
  <si>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</si>
  <si>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</si>
  <si>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</si>
  <si>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</si>
  <si>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</si>
  <si>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</si>
  <si>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</si>
  <si>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</si>
  <si>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</si>
  <si>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</si>
  <si>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</si>
  <si>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</si>
  <si>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</si>
  <si>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</si>
  <si>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</si>
  <si>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</si>
  <si>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</si>
  <si>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</si>
  <si>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</si>
  <si>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</si>
  <si>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</si>
  <si>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</si>
  <si>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</si>
  <si>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</si>
  <si>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</si>
  <si>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</si>
  <si>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</si>
  <si>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</si>
  <si>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</si>
  <si>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</si>
  <si>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</si>
  <si>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</si>
  <si>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</si>
  <si>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</si>
  <si>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</si>
  <si>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</si>
  <si>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</si>
  <si>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</si>
  <si>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</si>
  <si>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</si>
  <si>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</si>
  <si>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</si>
  <si>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</si>
  <si>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</si>
  <si>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</si>
  <si>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</si>
  <si>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</si>
  <si>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</si>
  <si>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</si>
  <si>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</si>
  <si>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</si>
  <si>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</si>
  <si>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</si>
  <si>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</si>
  <si>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</si>
  <si>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</si>
  <si>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</si>
  <si>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</si>
  <si>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</si>
  <si>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</si>
  <si>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</si>
  <si>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</si>
  <si>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</si>
  <si>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</si>
  <si>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</si>
  <si>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</si>
  <si>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</si>
  <si>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</si>
  <si>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</si>
  <si>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</si>
  <si>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</si>
  <si>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</si>
  <si>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</si>
  <si>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</si>
  <si>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</si>
  <si>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</si>
  <si>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</si>
  <si>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</si>
  <si>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</si>
  <si>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</si>
  <si>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</si>
  <si>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</si>
  <si>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</si>
  <si>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</si>
  <si>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</si>
  <si>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</si>
  <si>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</si>
  <si>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</si>
  <si>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</si>
  <si>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</si>
  <si>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</si>
  <si>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</si>
  <si>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</si>
  <si>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</si>
  <si>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</si>
  <si>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</si>
  <si>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</si>
  <si>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</si>
  <si>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</si>
  <si>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</si>
  <si>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</si>
  <si>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</si>
  <si>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</si>
  <si>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</si>
  <si>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</si>
  <si>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</si>
  <si>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</si>
  <si>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</si>
  <si>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</si>
  <si>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</si>
  <si>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</si>
  <si>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</si>
  <si>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</si>
  <si>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</si>
  <si>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</si>
  <si>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</si>
  <si>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</si>
  <si>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</si>
  <si>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</si>
  <si>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</si>
  <si>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</si>
  <si>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</si>
  <si>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</si>
  <si>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</si>
  <si>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</si>
  <si>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</si>
  <si>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</si>
  <si>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</si>
  <si>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</si>
  <si>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</si>
  <si>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</si>
  <si>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</si>
  <si>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</si>
  <si>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</si>
  <si>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</si>
  <si>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</si>
  <si>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</si>
  <si>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</si>
  <si>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</si>
  <si>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</si>
  <si>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</si>
  <si>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</si>
  <si>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</si>
  <si>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</si>
  <si>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</si>
  <si>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</si>
  <si>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</si>
  <si>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</si>
  <si>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</si>
  <si>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</si>
  <si>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</si>
  <si>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</si>
  <si>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</si>
  <si>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</si>
  <si>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</si>
  <si>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</si>
  <si>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</si>
  <si>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</si>
  <si>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</si>
  <si>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</si>
  <si>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</si>
  <si>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</si>
  <si>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</si>
  <si>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</si>
  <si>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</si>
  <si>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</si>
  <si>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</si>
  <si>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</si>
  <si>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</si>
  <si>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</si>
  <si>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</si>
  <si>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</si>
  <si>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</si>
  <si>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</si>
  <si>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</si>
  <si>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</si>
  <si>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</si>
  <si>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</si>
  <si>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</si>
  <si>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</si>
  <si>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</si>
  <si>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</si>
  <si>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</si>
  <si>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</si>
  <si>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</si>
  <si>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</si>
  <si>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</si>
  <si>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</si>
  <si>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</si>
  <si>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</si>
  <si>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</si>
  <si>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</si>
  <si>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</si>
  <si>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</si>
  <si>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</si>
  <si>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</si>
  <si>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</si>
  <si>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</si>
  <si>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</si>
  <si>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</si>
  <si>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</si>
  <si>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</si>
  <si>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</si>
  <si>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</si>
  <si>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</si>
  <si>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</si>
  <si>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</si>
  <si>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</si>
  <si>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</si>
  <si>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</si>
  <si>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</si>
  <si>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</si>
  <si>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</si>
  <si>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</si>
  <si>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</si>
  <si>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</si>
  <si>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</si>
  <si>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</si>
  <si>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</si>
  <si>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</si>
  <si>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</si>
  <si>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</si>
  <si>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</si>
  <si>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</si>
  <si>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</si>
  <si>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</si>
  <si>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</si>
  <si>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</si>
  <si>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</si>
  <si>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</si>
  <si>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</si>
  <si>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</si>
  <si>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</si>
  <si>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</si>
  <si>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</si>
  <si>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</si>
  <si>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</si>
  <si>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</si>
  <si>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</si>
  <si>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</si>
  <si>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</si>
  <si>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</si>
  <si>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</si>
  <si>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</si>
  <si>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</si>
  <si>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</si>
  <si>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</si>
  <si>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</si>
  <si>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</si>
  <si>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</si>
  <si>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</si>
  <si>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</si>
  <si>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</si>
  <si>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</si>
  <si>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</si>
  <si>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</si>
  <si>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</si>
  <si>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</si>
  <si>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</si>
  <si>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</si>
  <si>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</si>
  <si>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</si>
  <si>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</si>
  <si>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</si>
  <si>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</si>
  <si>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</si>
  <si>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</si>
  <si>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</si>
  <si>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</si>
  <si>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</si>
  <si>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</si>
  <si>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</si>
  <si>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</si>
  <si>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</si>
  <si>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</si>
  <si>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</si>
  <si>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</si>
  <si>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</si>
  <si>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</si>
  <si>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</si>
  <si>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</si>
  <si>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</si>
  <si>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</si>
  <si>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</si>
  <si>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</si>
  <si>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</si>
  <si>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</si>
  <si>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</si>
  <si>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</si>
  <si>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</si>
  <si>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</si>
  <si>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</si>
  <si>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</si>
  <si>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</si>
  <si>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</si>
  <si>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</si>
  <si>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</si>
  <si>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</si>
  <si>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</si>
  <si>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</si>
  <si>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</si>
  <si>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</si>
  <si>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</si>
  <si>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</si>
  <si>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</si>
  <si>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</si>
  <si>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</si>
  <si>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</si>
  <si>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</si>
  <si>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</si>
  <si>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</si>
  <si>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</si>
  <si>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</si>
  <si>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</si>
  <si>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</si>
  <si>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</si>
  <si>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</si>
  <si>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</si>
  <si>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</si>
  <si>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</si>
  <si>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</si>
  <si>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</si>
  <si>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</si>
  <si>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</si>
  <si>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</si>
  <si>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</si>
  <si>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</si>
  <si>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</si>
  <si>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</si>
  <si>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</si>
  <si>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</si>
  <si>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</si>
  <si>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</si>
  <si>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</si>
  <si>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</si>
  <si>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</si>
  <si>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</si>
  <si>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</si>
  <si>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</si>
  <si>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</si>
  <si>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</si>
  <si>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</si>
  <si>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</si>
  <si>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</si>
  <si>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</si>
  <si>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</si>
  <si>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</si>
  <si>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</si>
  <si>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</si>
  <si>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</si>
  <si>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</si>
  <si>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</si>
  <si>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</si>
  <si>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</si>
  <si>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</si>
  <si>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</si>
  <si>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</si>
  <si>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</si>
  <si>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</si>
  <si>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</si>
  <si>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</si>
  <si>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</si>
  <si>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</si>
  <si>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</si>
  <si>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</si>
  <si>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</si>
  <si>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</si>
  <si>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</si>
  <si>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</si>
  <si>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</si>
  <si>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</si>
  <si>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</si>
  <si>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</si>
  <si>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</si>
  <si>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</si>
  <si>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</si>
  <si>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</si>
  <si>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</si>
  <si>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</si>
  <si>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</si>
  <si>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</si>
  <si>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</si>
  <si>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</si>
  <si>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</si>
  <si>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</si>
  <si>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</si>
  <si>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</si>
  <si>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</si>
  <si>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</si>
  <si>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</si>
  <si>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</si>
  <si>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</si>
  <si>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</si>
  <si>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</si>
  <si>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</si>
  <si>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</si>
  <si>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</si>
  <si>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</si>
  <si>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</si>
  <si>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</si>
  <si>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</si>
  <si>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</si>
  <si>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</si>
  <si>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</si>
  <si>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</si>
  <si>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</si>
  <si>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</si>
  <si>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</si>
  <si>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</si>
  <si>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</si>
  <si>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</si>
  <si>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</si>
  <si>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</si>
  <si>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</si>
  <si>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</si>
  <si>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</si>
  <si>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</si>
  <si>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</si>
  <si>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</si>
  <si>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</si>
  <si>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</si>
  <si>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</si>
  <si>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</si>
  <si>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</si>
  <si>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</si>
  <si>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</si>
  <si>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</si>
  <si>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</si>
  <si>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</si>
  <si>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</si>
  <si>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</si>
  <si>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</si>
  <si>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</si>
  <si>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</si>
  <si>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</si>
  <si>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</si>
  <si>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</si>
  <si>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</si>
  <si>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</si>
  <si>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</si>
  <si>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</si>
  <si>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</si>
  <si>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</si>
  <si>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</si>
  <si>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</si>
  <si>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</si>
  <si>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</si>
  <si>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</si>
  <si>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</si>
  <si>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</si>
  <si>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</si>
  <si>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</si>
  <si>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</si>
  <si>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</si>
  <si>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</si>
  <si>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</si>
  <si>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</si>
  <si>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</si>
  <si>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</si>
  <si>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</si>
  <si>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</si>
  <si>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</si>
  <si>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</si>
  <si>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</si>
  <si>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</si>
  <si>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</si>
  <si>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</si>
  <si>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</si>
  <si>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</si>
  <si>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</si>
  <si>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</si>
  <si>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</si>
  <si>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</si>
  <si>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</si>
  <si>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</si>
  <si>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</si>
  <si>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</si>
  <si>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</si>
  <si>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</si>
  <si>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</si>
  <si>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</si>
  <si>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</si>
  <si>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</si>
  <si>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</si>
  <si>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</si>
  <si>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</si>
  <si>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</si>
  <si>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</si>
  <si>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</si>
  <si>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</si>
  <si>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</si>
  <si>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</si>
  <si>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</si>
  <si>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</si>
  <si>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</si>
  <si>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</si>
  <si>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</si>
  <si>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</si>
  <si>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</si>
  <si>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</si>
  <si>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</si>
  <si>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</si>
  <si>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</si>
  <si>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</si>
  <si>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</si>
  <si>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</si>
  <si>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</si>
  <si>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</si>
  <si>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</si>
  <si>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</si>
  <si>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</si>
  <si>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</si>
  <si>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</si>
  <si>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</si>
  <si>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</si>
  <si>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</si>
  <si>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</si>
  <si>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</si>
  <si>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</si>
  <si>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</si>
  <si>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</si>
  <si>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</si>
  <si>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</si>
  <si>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</si>
  <si>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</si>
  <si>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</si>
  <si>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</si>
  <si>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</si>
  <si>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</si>
  <si>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</si>
  <si>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</si>
  <si>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</si>
  <si>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</si>
  <si>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</si>
  <si>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</si>
  <si>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</si>
  <si>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</si>
  <si>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</si>
  <si>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</si>
  <si>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</si>
  <si>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</si>
  <si>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</si>
  <si>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</si>
  <si>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</si>
  <si>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</si>
  <si>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</si>
  <si>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</si>
  <si>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</si>
  <si>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</si>
  <si>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</si>
  <si>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</si>
  <si>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</si>
  <si>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</si>
  <si>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</si>
  <si>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</si>
  <si>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</si>
  <si>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</si>
  <si>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</si>
  <si>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</si>
  <si>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</si>
  <si>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</si>
  <si>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</si>
  <si>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</si>
  <si>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</si>
  <si>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</si>
  <si>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</si>
  <si>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</si>
  <si>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</si>
  <si>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</si>
  <si>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</si>
  <si>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</si>
  <si>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</si>
  <si>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</si>
  <si>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</si>
  <si>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</si>
  <si>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</si>
  <si>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</si>
  <si>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</si>
  <si>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</si>
  <si>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</si>
  <si>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</si>
  <si>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</si>
  <si>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</si>
  <si>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</si>
  <si>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</si>
  <si>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</si>
  <si>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</si>
  <si>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</si>
  <si>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</si>
  <si>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</si>
  <si>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</si>
  <si>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</si>
  <si>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</si>
  <si>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</si>
  <si>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</si>
  <si>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</si>
  <si>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</si>
  <si>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</si>
  <si>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</si>
  <si>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</si>
  <si>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</si>
  <si>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</si>
  <si>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</si>
  <si>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</si>
  <si>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</si>
  <si>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</si>
  <si>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</si>
  <si>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</si>
  <si>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</si>
  <si>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</si>
  <si>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</si>
  <si>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</si>
  <si>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</si>
  <si>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</si>
  <si>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</si>
  <si>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</si>
  <si>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</si>
  <si>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</si>
  <si>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</si>
  <si>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</si>
  <si>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</si>
  <si>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</si>
  <si>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</si>
  <si>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</si>
  <si>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</si>
  <si>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</si>
  <si>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</si>
  <si>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</si>
  <si>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</si>
  <si>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</si>
  <si>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</si>
  <si>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</si>
  <si>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</si>
  <si>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</si>
  <si>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</si>
  <si>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</si>
  <si>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</si>
  <si>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</si>
  <si>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</si>
  <si>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</si>
  <si>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</si>
  <si>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</si>
  <si>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</si>
  <si>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</si>
  <si>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</si>
  <si>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</si>
  <si>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</si>
  <si>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</si>
  <si>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</si>
  <si>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</si>
  <si>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</si>
  <si>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</si>
  <si>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</si>
  <si>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</si>
  <si>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</si>
  <si>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</si>
  <si>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</si>
  <si>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</si>
  <si>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</si>
  <si>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</si>
  <si>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</si>
  <si>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</si>
  <si>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</si>
  <si>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</si>
  <si>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</si>
  <si>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</si>
  <si>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</si>
  <si>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</si>
  <si>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</si>
  <si>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</si>
  <si>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</si>
  <si>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</si>
  <si>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</si>
  <si>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</si>
  <si>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</si>
  <si>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</si>
  <si>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</si>
  <si>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</si>
  <si>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</si>
  <si>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</si>
  <si>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</si>
  <si>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</si>
  <si>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</si>
  <si>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</si>
  <si>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</si>
  <si>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</si>
  <si>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</si>
  <si>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</si>
  <si>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</si>
  <si>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</si>
  <si>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</si>
  <si>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</si>
  <si>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</si>
  <si>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</si>
  <si>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</si>
  <si>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</si>
  <si>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</si>
  <si>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</si>
  <si>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</si>
  <si>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</si>
  <si>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</si>
  <si>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</si>
  <si>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</si>
  <si>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</si>
  <si>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</si>
  <si>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</si>
  <si>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</si>
  <si>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</si>
  <si>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</si>
  <si>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</si>
  <si>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</si>
  <si>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</si>
  <si>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</si>
  <si>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</si>
  <si>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</si>
  <si>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</si>
  <si>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</si>
  <si>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</si>
  <si>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</si>
  <si>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</si>
  <si>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</si>
  <si>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</si>
  <si>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</si>
  <si>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</si>
  <si>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</si>
  <si>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</si>
  <si>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</si>
  <si>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</si>
  <si>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</si>
  <si>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</si>
  <si>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</si>
  <si>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</si>
  <si>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</si>
  <si>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</si>
  <si>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</si>
  <si>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</si>
  <si>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</si>
  <si>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</si>
  <si>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</si>
  <si>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</si>
  <si>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</si>
  <si>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</si>
  <si>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</si>
  <si>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</si>
  <si>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</si>
  <si>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</si>
  <si>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</si>
  <si>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</si>
  <si>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</si>
  <si>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</si>
  <si>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</si>
  <si>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</si>
  <si>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</si>
  <si>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</si>
  <si>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</si>
  <si>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</si>
  <si>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</si>
  <si>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</si>
  <si>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</si>
  <si>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</si>
  <si>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</si>
  <si>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</si>
  <si>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</si>
  <si>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</si>
  <si>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</si>
  <si>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</si>
  <si>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</si>
  <si>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</si>
  <si>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</si>
  <si>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</si>
  <si>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</si>
  <si>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</si>
  <si>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</si>
  <si>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</si>
  <si>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</si>
  <si>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</si>
  <si>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</si>
  <si>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</si>
  <si>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</si>
  <si>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</si>
  <si>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</si>
  <si>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</si>
  <si>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</si>
  <si>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</si>
  <si>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</si>
  <si>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</si>
  <si>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</si>
  <si>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</si>
  <si>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</si>
  <si>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</si>
  <si>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</si>
  <si>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</si>
  <si>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</si>
  <si>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</si>
  <si>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</si>
  <si>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</si>
  <si>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</si>
  <si>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</si>
  <si>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</si>
  <si>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</si>
  <si>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</si>
  <si>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</si>
  <si>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</si>
  <si>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</si>
  <si>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</si>
  <si>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</si>
  <si>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</si>
  <si>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</si>
  <si>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</si>
  <si>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</si>
  <si>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</si>
  <si>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</si>
  <si>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</si>
  <si>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</si>
  <si>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</si>
  <si>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</si>
  <si>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</si>
  <si>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</si>
  <si>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</si>
  <si>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</si>
  <si>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</si>
  <si>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</si>
  <si>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</si>
  <si>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</si>
  <si>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</si>
  <si>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</si>
  <si>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</si>
  <si>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</si>
  <si>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</si>
  <si>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</si>
  <si>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</si>
  <si>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</si>
  <si>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</si>
  <si>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</si>
  <si>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</si>
  <si>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</si>
  <si>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</si>
  <si>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</si>
  <si>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</si>
  <si>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</si>
  <si>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</si>
  <si>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</si>
  <si>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</si>
  <si>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</si>
  <si>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</si>
  <si>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</si>
  <si>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</si>
  <si>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</si>
  <si>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</si>
  <si>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</si>
  <si>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</si>
  <si>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</si>
  <si>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</si>
  <si>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</si>
  <si>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</si>
  <si>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</si>
  <si>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</si>
  <si>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</si>
  <si>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</si>
  <si>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</si>
  <si>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</si>
  <si>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</si>
  <si>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</si>
  <si>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</si>
  <si>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</si>
  <si>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</si>
  <si>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</si>
  <si>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</si>
  <si>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</si>
  <si>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</si>
  <si>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</si>
  <si>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</si>
  <si>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</si>
  <si>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</si>
  <si>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</si>
  <si>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</si>
  <si>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</si>
  <si>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</si>
  <si>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</si>
  <si>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</si>
  <si>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</si>
  <si>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</si>
  <si>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</si>
  <si>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</si>
  <si>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</si>
  <si>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</si>
  <si>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</si>
  <si>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</si>
  <si>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</si>
  <si>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</si>
  <si>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</si>
  <si>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</si>
  <si>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</si>
  <si>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</si>
  <si>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</si>
  <si>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</si>
  <si>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</si>
  <si>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</si>
  <si>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</si>
  <si>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</si>
  <si>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</si>
  <si>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</si>
  <si>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</si>
  <si>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</si>
  <si>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</si>
  <si>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</si>
  <si>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</si>
  <si>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</si>
  <si>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</si>
  <si>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</si>
  <si>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</si>
  <si>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</si>
  <si>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</si>
  <si>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</si>
  <si>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</si>
  <si>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</si>
  <si>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</si>
  <si>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</si>
  <si>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</si>
  <si>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</si>
  <si>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</si>
  <si>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</si>
  <si>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</si>
  <si>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</si>
  <si>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</si>
  <si>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</si>
  <si>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</si>
  <si>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</si>
  <si>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</si>
  <si>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</si>
  <si>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</si>
  <si>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</si>
  <si>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</si>
  <si>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</si>
  <si>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</si>
  <si>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</si>
  <si>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</si>
  <si>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</si>
  <si>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</si>
  <si>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</si>
  <si>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</si>
  <si>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</si>
  <si>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</si>
  <si>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</si>
  <si>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</si>
  <si>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</si>
  <si>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</si>
  <si>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</si>
  <si>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</si>
  <si>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</si>
  <si>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</si>
  <si>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</si>
  <si>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</si>
  <si>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</si>
  <si>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</si>
  <si>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</si>
  <si>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</si>
  <si>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</si>
  <si>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</si>
  <si>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</si>
  <si>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</si>
  <si>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</si>
  <si>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</si>
  <si>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</si>
  <si>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</si>
  <si>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</si>
  <si>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</si>
  <si>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</si>
  <si>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</si>
  <si>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</si>
  <si>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</si>
  <si>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</si>
  <si>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</si>
  <si>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</si>
  <si>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</si>
  <si>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</si>
  <si>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</si>
  <si>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</si>
  <si>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</si>
  <si>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</si>
  <si>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</si>
  <si>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</si>
  <si>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</si>
  <si>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</si>
  <si>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</si>
  <si>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</si>
  <si>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</si>
  <si>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</si>
  <si>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</si>
  <si>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</si>
  <si>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</si>
  <si>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</si>
  <si>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</si>
  <si>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</si>
  <si>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</si>
  <si>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</si>
  <si>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</si>
  <si>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</si>
  <si>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</si>
  <si>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</si>
  <si>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</si>
  <si>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</si>
  <si>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</si>
  <si>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</si>
  <si>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</si>
  <si>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</si>
  <si>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</si>
  <si>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</si>
  <si>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</si>
  <si>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</si>
  <si>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</si>
  <si>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</si>
  <si>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</si>
  <si>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</si>
  <si>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</si>
  <si>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</si>
  <si>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</si>
  <si>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</si>
  <si>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</si>
  <si>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</si>
  <si>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</si>
  <si>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</si>
  <si>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</si>
  <si>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</si>
  <si>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</si>
  <si>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</si>
  <si>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</si>
  <si>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</si>
  <si>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</si>
  <si>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</si>
  <si>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</si>
  <si>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</si>
  <si>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</si>
  <si>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</si>
  <si>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</si>
  <si>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</si>
  <si>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</si>
  <si>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</si>
  <si>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</si>
  <si>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</si>
  <si>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</si>
  <si>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</si>
  <si>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</si>
  <si>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</si>
  <si>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</si>
  <si>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</si>
  <si>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</si>
  <si>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</si>
  <si>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</si>
  <si>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</si>
  <si>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</si>
  <si>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</si>
  <si>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</si>
  <si>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</si>
  <si>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</si>
  <si>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</si>
  <si>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</si>
  <si>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</si>
  <si>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</si>
  <si>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</si>
  <si>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</si>
  <si>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</si>
  <si>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</si>
  <si>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</si>
  <si>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</si>
  <si>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</si>
  <si>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</si>
  <si>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</si>
  <si>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</si>
  <si>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</si>
  <si>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</si>
  <si>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</si>
  <si>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</si>
  <si>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</si>
  <si>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</si>
  <si>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</si>
  <si>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</si>
  <si>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</si>
  <si>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</si>
  <si>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</si>
  <si>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</si>
  <si>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</si>
  <si>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</si>
  <si>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</si>
  <si>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</si>
  <si>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</si>
  <si>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</si>
  <si>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</si>
  <si>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</si>
  <si>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</si>
  <si>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</si>
  <si>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</si>
  <si>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</si>
  <si>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</si>
  <si>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</si>
  <si>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</si>
  <si>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</si>
  <si>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</si>
  <si>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</si>
  <si>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</si>
  <si>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</si>
  <si>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</si>
  <si>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</si>
  <si>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</si>
  <si>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</si>
  <si>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</si>
  <si>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</si>
  <si>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</si>
  <si>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</si>
  <si>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</si>
  <si>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</si>
  <si>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</si>
  <si>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</si>
  <si>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</si>
  <si>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</si>
  <si>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</si>
  <si>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</si>
  <si>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</si>
  <si>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</si>
  <si>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</si>
  <si>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</si>
  <si>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</si>
  <si>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</si>
  <si>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</si>
  <si>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</si>
  <si>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</si>
  <si>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</si>
  <si>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</si>
  <si>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</si>
  <si>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</si>
  <si>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</si>
  <si>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</si>
  <si>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</si>
  <si>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</si>
  <si>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</si>
  <si>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</si>
  <si>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</si>
  <si>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</si>
  <si>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</si>
  <si>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</si>
  <si>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</si>
  <si>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</si>
  <si>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</si>
  <si>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</si>
  <si>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</si>
  <si>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</si>
  <si>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</si>
  <si>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</si>
  <si>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</si>
  <si>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</si>
  <si>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</si>
  <si>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</si>
  <si>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</si>
  <si>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</si>
  <si>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</si>
  <si>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</si>
  <si>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</si>
  <si>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</si>
  <si>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</si>
  <si>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</si>
  <si>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</si>
  <si>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</si>
  <si>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</si>
  <si>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</si>
  <si>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</si>
  <si>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</si>
  <si>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</si>
  <si>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</si>
  <si>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</si>
  <si>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</si>
  <si>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</si>
  <si>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</si>
  <si>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</si>
  <si>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</si>
  <si>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</si>
  <si>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</si>
  <si>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</si>
  <si>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</si>
  <si>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</si>
  <si>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</si>
  <si>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</si>
  <si>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</si>
  <si>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</si>
  <si>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</si>
  <si>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</si>
  <si>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</si>
  <si>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</si>
  <si>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</si>
  <si>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</si>
  <si>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</si>
  <si>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</si>
  <si>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</si>
  <si>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</si>
  <si>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</si>
  <si>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</si>
  <si>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</si>
  <si>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</si>
  <si>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</si>
  <si>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</si>
  <si>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</si>
  <si>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</si>
  <si>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</si>
  <si>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</si>
  <si>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</si>
  <si>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</si>
  <si>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</si>
  <si>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</si>
  <si>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</si>
  <si>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</si>
  <si>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</si>
  <si>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</si>
  <si>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</si>
  <si>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</si>
  <si>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</si>
  <si>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</si>
  <si>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</si>
  <si>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</si>
  <si>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</si>
  <si>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</si>
  <si>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</si>
  <si>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</si>
  <si>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</si>
  <si>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</si>
  <si>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</si>
  <si>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</si>
  <si>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</si>
  <si>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</si>
  <si>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</si>
  <si>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</si>
  <si>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</si>
  <si>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</si>
  <si>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</si>
  <si>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</si>
  <si>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</si>
  <si>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</si>
  <si>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</si>
  <si>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</si>
  <si>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</si>
  <si>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</si>
  <si>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</si>
  <si>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</si>
  <si>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</si>
  <si>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</si>
  <si>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</si>
  <si>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</si>
  <si>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</si>
  <si>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</si>
  <si>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</si>
  <si>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</si>
  <si>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</si>
  <si>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</si>
  <si>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</si>
  <si>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</si>
  <si>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</si>
  <si>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</si>
  <si>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</si>
  <si>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</si>
  <si>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</si>
  <si>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</si>
  <si>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</si>
  <si>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</si>
  <si>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</si>
  <si>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</si>
  <si>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</si>
  <si>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</si>
  <si>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</si>
  <si>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</si>
  <si>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</si>
  <si>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</si>
  <si>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</si>
  <si>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</si>
  <si>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</si>
  <si>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</si>
  <si>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</si>
  <si>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</si>
  <si>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</si>
  <si>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</si>
  <si>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</si>
  <si>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</si>
  <si>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</si>
  <si>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</si>
  <si>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</si>
  <si>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</si>
  <si>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</si>
  <si>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</si>
  <si>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</si>
  <si>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</si>
  <si>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</si>
  <si>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</si>
  <si>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</si>
  <si>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</si>
  <si>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</si>
  <si>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</si>
  <si>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</si>
  <si>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</si>
  <si>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</si>
  <si>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</si>
  <si>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</si>
  <si>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</si>
  <si>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</si>
  <si>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</si>
  <si>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</si>
  <si>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</si>
  <si>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</si>
  <si>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</si>
  <si>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</si>
  <si>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</si>
  <si>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</si>
  <si>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</si>
  <si>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</si>
  <si>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</si>
  <si>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</si>
  <si>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</si>
  <si>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</si>
  <si>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</si>
  <si>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</si>
  <si>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</si>
  <si>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</si>
  <si>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</si>
  <si>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</si>
  <si>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</si>
  <si>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</si>
  <si>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</si>
  <si>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</si>
  <si>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</si>
  <si>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</si>
  <si>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</si>
  <si>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</si>
  <si>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</si>
  <si>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</si>
  <si>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</si>
  <si>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</si>
  <si>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</si>
  <si>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</si>
  <si>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</si>
  <si>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</si>
  <si>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</si>
  <si>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</si>
  <si>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</si>
  <si>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</si>
  <si>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</si>
  <si>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</si>
  <si>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</si>
  <si>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</si>
  <si>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</si>
  <si>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</si>
  <si>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</si>
  <si>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</si>
  <si>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</si>
  <si>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</si>
  <si>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</si>
  <si>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</si>
  <si>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</si>
  <si>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</si>
  <si>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</si>
  <si>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</si>
  <si>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</si>
  <si>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</si>
  <si>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</si>
  <si>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</si>
  <si>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</si>
  <si>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</si>
  <si>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</si>
  <si>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</si>
  <si>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</si>
  <si>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</si>
  <si>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</si>
  <si>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</si>
  <si>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</si>
  <si>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</si>
  <si>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</si>
  <si>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</si>
  <si>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</si>
  <si>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</si>
  <si>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</si>
  <si>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</si>
  <si>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</si>
  <si>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</si>
  <si>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</si>
  <si>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</si>
  <si>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</si>
  <si>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</si>
  <si>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</si>
  <si>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</si>
  <si>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</si>
  <si>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</si>
  <si>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</si>
  <si>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</si>
  <si>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</si>
  <si>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</si>
  <si>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</si>
  <si>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</si>
  <si>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</si>
  <si>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</si>
  <si>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</si>
  <si>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</si>
  <si>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</si>
  <si>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</si>
  <si>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</si>
  <si>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</si>
  <si>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</si>
  <si>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</si>
  <si>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</si>
  <si>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</si>
  <si>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</si>
  <si>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</si>
  <si>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</si>
  <si>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</si>
  <si>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</si>
  <si>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</si>
  <si>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</si>
  <si>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</si>
  <si>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</si>
  <si>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</si>
  <si>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</si>
  <si>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</si>
  <si>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</si>
  <si>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</si>
  <si>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</si>
  <si>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</si>
  <si>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</si>
  <si>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</si>
  <si>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</si>
  <si>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</si>
  <si>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</si>
  <si>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</si>
  <si>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</si>
  <si>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</si>
  <si>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</si>
  <si>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</si>
  <si>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</si>
  <si>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</si>
  <si>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</si>
  <si>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</si>
  <si>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</si>
  <si>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</si>
  <si>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</si>
  <si>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</si>
  <si>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</si>
  <si>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</si>
  <si>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</si>
  <si>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</si>
  <si>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</si>
  <si>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</si>
  <si>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</si>
  <si>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</si>
  <si>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</si>
  <si>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</si>
  <si>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</si>
  <si>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</si>
  <si>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</si>
  <si>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</si>
  <si>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</si>
  <si>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</si>
  <si>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</si>
  <si>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</si>
  <si>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</si>
  <si>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</si>
  <si>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</si>
  <si>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</si>
  <si>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</si>
  <si>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</si>
  <si>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</si>
  <si>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</si>
  <si>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</si>
  <si>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</si>
  <si>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</si>
  <si>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</si>
  <si>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</si>
  <si>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</si>
  <si>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</si>
  <si>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</si>
  <si>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</si>
  <si>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</si>
  <si>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</si>
  <si>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</si>
  <si>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</si>
  <si>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</si>
  <si>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</si>
  <si>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</si>
  <si>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</si>
  <si>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</si>
  <si>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</si>
  <si>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</si>
  <si>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</si>
  <si>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</si>
  <si>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</si>
  <si>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</si>
  <si>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</si>
  <si>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</si>
  <si>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</si>
  <si>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</si>
  <si>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</si>
  <si>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</si>
  <si>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</si>
  <si>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</si>
  <si>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</si>
  <si>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</si>
  <si>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</si>
  <si>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</si>
  <si>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</si>
  <si>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</si>
  <si>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</si>
  <si>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</si>
  <si>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</si>
  <si>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</si>
  <si>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</si>
  <si>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</si>
  <si>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</si>
  <si>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</si>
  <si>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</si>
  <si>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</si>
  <si>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</si>
  <si>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</si>
  <si>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</si>
  <si>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</si>
  <si>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</si>
  <si>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</si>
  <si>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</si>
  <si>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</si>
  <si>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</si>
  <si>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</si>
  <si>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</si>
  <si>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</si>
  <si>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</si>
  <si>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</si>
  <si>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</si>
  <si>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</si>
  <si>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</si>
  <si>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</si>
  <si>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</si>
  <si>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</si>
  <si>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</si>
  <si>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</si>
  <si>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</si>
  <si>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</si>
  <si>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</si>
  <si>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</si>
  <si>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</si>
  <si>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</si>
  <si>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</si>
  <si>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</si>
  <si>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</si>
  <si>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</si>
  <si>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</si>
  <si>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</si>
  <si>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</si>
  <si>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</si>
  <si>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</si>
  <si>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</si>
  <si>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</si>
  <si>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</si>
  <si>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</si>
  <si>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</si>
  <si>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</si>
  <si>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</si>
  <si>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</si>
  <si>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</si>
  <si>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</si>
  <si>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</si>
  <si>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</si>
  <si>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</si>
  <si>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</si>
  <si>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</si>
  <si>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</si>
  <si>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</si>
  <si>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</si>
  <si>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</si>
  <si>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</si>
  <si>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</si>
  <si>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</si>
  <si>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</si>
  <si>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</si>
  <si>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</si>
  <si>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</si>
  <si>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</si>
  <si>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</si>
  <si>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</si>
  <si>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</si>
  <si>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</si>
  <si>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</si>
  <si>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</si>
  <si>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</si>
  <si>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</si>
  <si>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</si>
  <si>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</si>
  <si>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</si>
  <si>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</si>
  <si>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</si>
  <si>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</si>
  <si>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</si>
  <si>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</si>
  <si>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</si>
  <si>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</si>
  <si>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</si>
  <si>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</si>
  <si>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</si>
  <si>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</si>
  <si>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</si>
  <si>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</si>
  <si>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</si>
  <si>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</si>
  <si>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</si>
  <si>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</si>
  <si>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</si>
  <si>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</si>
  <si>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</si>
  <si>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</si>
  <si>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</si>
  <si>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</si>
  <si>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</si>
  <si>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</si>
  <si>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</si>
  <si>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</si>
  <si>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</si>
  <si>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</si>
  <si>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</si>
  <si>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</si>
  <si>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</si>
  <si>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</si>
  <si>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</si>
  <si>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</si>
  <si>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</si>
  <si>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</si>
  <si>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</si>
  <si>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</si>
  <si>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</si>
  <si>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</si>
  <si>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</si>
  <si>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</si>
  <si>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</si>
  <si>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</si>
  <si>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</si>
  <si>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</si>
  <si>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</si>
  <si>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</si>
  <si>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</si>
  <si>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</si>
  <si>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</si>
  <si>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</si>
  <si>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</si>
  <si>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</si>
  <si>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</si>
  <si>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</si>
  <si>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</si>
  <si>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</si>
  <si>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</si>
  <si>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</si>
  <si>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</si>
  <si>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</si>
  <si>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</si>
  <si>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</si>
  <si>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</si>
  <si>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</si>
  <si>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</si>
  <si>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</si>
  <si>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</si>
  <si>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</si>
  <si>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</si>
  <si>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</si>
  <si>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</si>
  <si>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</si>
  <si>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</si>
  <si>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</si>
  <si>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</si>
  <si>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</si>
  <si>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</si>
  <si>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</si>
  <si>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</si>
  <si>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</si>
  <si>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</si>
  <si>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</si>
  <si>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</si>
  <si>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</si>
  <si>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</si>
  <si>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</si>
  <si>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</si>
  <si>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</si>
  <si>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</si>
  <si>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</si>
  <si>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</si>
  <si>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</si>
  <si>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</si>
  <si>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</si>
  <si>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</si>
  <si>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</si>
  <si>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</si>
  <si>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</si>
  <si>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</si>
  <si>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</si>
  <si>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</si>
  <si>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</si>
  <si>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</si>
  <si>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</si>
  <si>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</si>
  <si>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</si>
  <si>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</si>
  <si>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</si>
  <si>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</si>
  <si>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</si>
  <si>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</si>
  <si>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</si>
  <si>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</si>
  <si>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</si>
  <si>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</si>
  <si>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</si>
  <si>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</si>
  <si>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</si>
  <si>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</si>
  <si>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</si>
  <si>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</si>
  <si>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</si>
  <si>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</si>
  <si>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</si>
  <si>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</si>
  <si>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</si>
  <si>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</si>
  <si>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</si>
  <si>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</si>
  <si>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</si>
  <si>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</si>
  <si>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</si>
  <si>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</si>
  <si>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</si>
  <si>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</si>
  <si>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</si>
  <si>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</si>
  <si>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</si>
  <si>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</si>
  <si>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</si>
  <si>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</si>
  <si>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</si>
  <si>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</si>
  <si>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</si>
  <si>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</si>
  <si>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</si>
  <si>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</si>
  <si>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</si>
  <si>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</si>
  <si>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</si>
  <si>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</si>
  <si>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</si>
  <si>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</si>
  <si>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</si>
  <si>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</si>
  <si>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</si>
  <si>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</si>
  <si>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</si>
  <si>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</si>
  <si>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</si>
  <si>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</si>
  <si>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</si>
  <si>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</si>
  <si>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</si>
  <si>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</si>
  <si>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</si>
  <si>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</si>
  <si>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</si>
  <si>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</si>
  <si>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</si>
  <si>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</si>
  <si>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</si>
  <si>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</si>
  <si>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</si>
  <si>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</si>
  <si>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</si>
  <si>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</si>
  <si>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</si>
  <si>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</si>
  <si>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</si>
  <si>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</si>
  <si>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</si>
  <si>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</si>
  <si>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</si>
  <si>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</si>
  <si>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</si>
  <si>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</si>
  <si>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</si>
  <si>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</si>
  <si>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</si>
  <si>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</si>
  <si>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</si>
  <si>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</si>
  <si>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</si>
  <si>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</si>
  <si>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</si>
  <si>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</si>
  <si>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</si>
  <si>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</si>
  <si>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</si>
  <si>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</si>
  <si>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</si>
  <si>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</si>
  <si>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</si>
  <si>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</si>
  <si>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</si>
  <si>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</si>
  <si>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</si>
  <si>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</si>
  <si>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</si>
  <si>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</si>
  <si>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</si>
  <si>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</si>
  <si>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</si>
  <si>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</si>
  <si>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</si>
  <si>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</si>
  <si>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</si>
  <si>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</si>
  <si>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</si>
  <si>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</si>
  <si>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</si>
  <si>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</si>
  <si>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</si>
  <si>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</si>
  <si>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</si>
  <si>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</si>
  <si>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</si>
  <si>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</si>
  <si>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</si>
  <si>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</si>
  <si>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</si>
  <si>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</si>
  <si>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</si>
  <si>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</si>
  <si>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</si>
  <si>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</si>
  <si>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</si>
  <si>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</si>
  <si>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</si>
  <si>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</si>
  <si>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</si>
  <si>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</si>
  <si>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</si>
  <si>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</si>
  <si>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</si>
  <si>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</si>
  <si>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</si>
  <si>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</si>
  <si>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</si>
  <si>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</si>
  <si>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</si>
  <si>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</si>
  <si>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</si>
  <si>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</si>
  <si>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</si>
  <si>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</si>
  <si>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</si>
  <si>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</si>
  <si>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</si>
  <si>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</si>
  <si>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</si>
  <si>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</si>
  <si>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</si>
  <si>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</si>
  <si>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</si>
  <si>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</si>
  <si>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</si>
  <si>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</si>
  <si>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</si>
  <si>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</si>
  <si>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</si>
  <si>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</si>
  <si>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</si>
  <si>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</si>
  <si>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</si>
  <si>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</si>
  <si>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</si>
  <si>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</si>
  <si>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</si>
  <si>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</si>
  <si>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</si>
  <si>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</si>
  <si>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</si>
  <si>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</si>
  <si>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</si>
  <si>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</si>
  <si>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</si>
  <si>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</si>
  <si>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</si>
  <si>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</si>
  <si>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</si>
  <si>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</si>
  <si>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</si>
  <si>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</si>
  <si>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</si>
  <si>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</si>
  <si>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</si>
  <si>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</si>
  <si>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</si>
  <si>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</si>
  <si>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</si>
  <si>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</si>
  <si>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</si>
  <si>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</si>
  <si>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</si>
  <si>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</si>
  <si>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</si>
  <si>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</si>
  <si>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</si>
  <si>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</si>
  <si>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</si>
  <si>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</si>
  <si>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</si>
  <si>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</si>
  <si>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</si>
  <si>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</si>
  <si>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</si>
  <si>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</si>
  <si>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</si>
  <si>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</si>
  <si>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</si>
  <si>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</si>
  <si>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</si>
  <si>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</si>
  <si>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</si>
  <si>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</si>
  <si>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</si>
  <si>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</si>
  <si>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</si>
  <si>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</si>
  <si>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</si>
  <si>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</si>
  <si>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</si>
  <si>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</si>
  <si>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</si>
  <si>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</si>
  <si>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</si>
  <si>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</si>
  <si>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</si>
  <si>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</si>
  <si>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</si>
  <si>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</si>
  <si>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</si>
  <si>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</si>
  <si>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</si>
  <si>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</si>
  <si>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</si>
  <si>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</si>
  <si>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</si>
  <si>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</si>
  <si>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</si>
  <si>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</si>
  <si>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</si>
  <si>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</si>
  <si>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</si>
  <si>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</si>
  <si>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</si>
  <si>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</si>
  <si>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</si>
  <si>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</si>
  <si>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</si>
  <si>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</si>
  <si>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</si>
  <si>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</si>
  <si>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</si>
  <si>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</si>
  <si>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</si>
  <si>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</si>
  <si>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</si>
  <si>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</si>
  <si>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</si>
  <si>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</si>
  <si>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</si>
  <si>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</si>
  <si>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</si>
  <si>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</si>
  <si>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</si>
  <si>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</si>
  <si>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</si>
  <si>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</si>
  <si>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</si>
  <si>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</si>
  <si>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</si>
  <si>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</si>
  <si>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</si>
  <si>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</si>
  <si>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</si>
  <si>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</si>
  <si>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</si>
  <si>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</si>
  <si>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</si>
  <si>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</si>
  <si>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</si>
  <si>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</si>
  <si>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</si>
  <si>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</si>
  <si>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</si>
  <si>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</si>
  <si>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</si>
  <si>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</si>
  <si>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</si>
  <si>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</si>
  <si>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</si>
  <si>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</si>
  <si>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</si>
  <si>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</si>
  <si>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</si>
  <si>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</si>
  <si>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</si>
  <si>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</si>
  <si>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</si>
  <si>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</si>
  <si>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</si>
  <si>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</si>
  <si>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</si>
  <si>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</si>
  <si>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</si>
  <si>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</si>
  <si>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</si>
  <si>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</si>
  <si>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</si>
  <si>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</si>
  <si>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</si>
  <si>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</si>
  <si>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</si>
  <si>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</si>
  <si>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</si>
  <si>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</si>
  <si>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</si>
  <si>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</si>
  <si>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</si>
  <si>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</si>
  <si>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</si>
  <si>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</si>
  <si>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</si>
  <si>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</si>
  <si>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</si>
  <si>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</si>
  <si>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</si>
  <si>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</si>
  <si>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</si>
  <si>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</si>
  <si>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</si>
  <si>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</si>
  <si>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</si>
  <si>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</si>
  <si>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</si>
  <si>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</si>
  <si>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</si>
  <si>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</si>
  <si>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</si>
  <si>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</si>
  <si>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</si>
  <si>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</si>
  <si>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</si>
  <si>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</si>
  <si>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</si>
  <si>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</si>
  <si>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</si>
  <si>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</si>
  <si>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</si>
  <si>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</si>
  <si>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</si>
  <si>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</si>
  <si>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</si>
  <si>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</si>
  <si>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</si>
  <si>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</si>
  <si>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</si>
  <si>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</si>
  <si>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</si>
  <si>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</si>
  <si>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</si>
  <si>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</si>
  <si>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</si>
  <si>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</si>
  <si>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</si>
  <si>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</si>
  <si>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</si>
  <si>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</si>
  <si>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</si>
  <si>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</si>
  <si>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</si>
  <si>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</si>
  <si>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</si>
  <si>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</si>
  <si>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</si>
  <si>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</si>
  <si>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</si>
  <si>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</si>
  <si>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</si>
  <si>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</si>
  <si>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</si>
  <si>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</si>
  <si>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</si>
  <si>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</si>
  <si>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</si>
  <si>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</si>
  <si>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</si>
  <si>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</si>
  <si>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</si>
  <si>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</si>
  <si>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</si>
  <si>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</si>
  <si>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</si>
  <si>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</si>
  <si>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</si>
  <si>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</si>
  <si>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</si>
  <si>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</si>
  <si>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</si>
  <si>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</si>
  <si>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</si>
  <si>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</si>
  <si>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</si>
  <si>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</si>
  <si>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</si>
  <si>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</si>
  <si>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</si>
  <si>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</si>
  <si>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</si>
  <si>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</si>
  <si>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</si>
  <si>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</si>
  <si>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</si>
  <si>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</si>
  <si>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</si>
  <si>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</si>
  <si>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</si>
  <si>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</si>
  <si>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</si>
  <si>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</si>
  <si>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</si>
  <si>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</si>
  <si>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</si>
  <si>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</si>
  <si>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</si>
  <si>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</si>
  <si>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</si>
  <si>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</si>
  <si>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</si>
  <si>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</si>
  <si>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</si>
  <si>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</si>
  <si>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</si>
  <si>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</si>
  <si>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</si>
  <si>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</si>
  <si>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</si>
  <si>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</si>
  <si>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</si>
  <si>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</si>
  <si>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</si>
  <si>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</si>
  <si>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</si>
  <si>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</si>
  <si>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</si>
  <si>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</si>
  <si>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</si>
  <si>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</si>
  <si>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</si>
  <si>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</si>
  <si>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</si>
  <si>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</si>
  <si>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</si>
  <si>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</si>
  <si>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</si>
  <si>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</si>
  <si>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</si>
  <si>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</si>
  <si>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</si>
  <si>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</si>
  <si>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</si>
  <si>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</si>
  <si>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</si>
  <si>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</si>
  <si>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</si>
  <si>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</si>
  <si>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</si>
  <si>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</si>
  <si>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</si>
  <si>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</si>
  <si>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</si>
  <si>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</si>
  <si>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</si>
  <si>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</si>
  <si>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</si>
  <si>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</si>
  <si>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</si>
  <si>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</si>
  <si>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</si>
  <si>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</si>
  <si>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</si>
  <si>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</si>
  <si>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</si>
  <si>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</si>
  <si>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</si>
  <si>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</si>
  <si>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</si>
  <si>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</si>
  <si>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</si>
  <si>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</si>
  <si>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</si>
  <si>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</si>
  <si>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</si>
  <si>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</si>
  <si>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</si>
  <si>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</si>
  <si>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</si>
  <si>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</si>
  <si>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</si>
  <si>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</si>
  <si>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</si>
  <si>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</si>
  <si>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</si>
  <si>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</si>
  <si>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</si>
  <si>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</si>
  <si>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</si>
  <si>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</si>
  <si>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</si>
  <si>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</si>
  <si>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</si>
  <si>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</si>
  <si>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</si>
  <si>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</si>
  <si>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</si>
  <si>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</si>
  <si>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</si>
  <si>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</si>
  <si>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</si>
  <si>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</si>
  <si>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</si>
  <si>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</si>
  <si>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</si>
  <si>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</si>
  <si>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</si>
  <si>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</si>
  <si>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</si>
  <si>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</si>
  <si>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</si>
  <si>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</si>
  <si>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</si>
  <si>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</si>
  <si>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</si>
  <si>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</si>
  <si>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</si>
  <si>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</si>
  <si>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</si>
  <si>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</si>
  <si>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</si>
  <si>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</si>
  <si>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</si>
  <si>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</si>
  <si>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</si>
  <si>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</si>
  <si>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</si>
  <si>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</si>
  <si>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</si>
  <si>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</si>
  <si>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</si>
  <si>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</si>
  <si>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</si>
  <si>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</si>
  <si>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</si>
  <si>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</si>
  <si>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</si>
  <si>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</si>
  <si>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</si>
  <si>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</si>
  <si>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</si>
  <si>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</si>
  <si>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</si>
  <si>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</si>
  <si>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</si>
  <si>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</si>
  <si>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</si>
  <si>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</si>
  <si>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</si>
  <si>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</si>
  <si>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</si>
  <si>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</si>
  <si>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</si>
  <si>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</si>
  <si>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</si>
  <si>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</si>
  <si>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</si>
  <si>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</si>
  <si>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</si>
  <si>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</si>
  <si>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</si>
  <si>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</si>
  <si>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</si>
  <si>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</si>
  <si>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</si>
  <si>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</si>
  <si>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</si>
  <si>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</si>
  <si>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</si>
  <si>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</si>
  <si>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</si>
  <si>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</si>
  <si>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</si>
  <si>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</si>
  <si>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</si>
  <si>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</si>
  <si>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</si>
  <si>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</si>
  <si>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</si>
  <si>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</si>
  <si>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</si>
  <si>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</si>
  <si>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</si>
  <si>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</si>
  <si>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</si>
  <si>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</si>
  <si>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</si>
  <si>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</si>
  <si>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</si>
  <si>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</si>
  <si>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</si>
  <si>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</si>
  <si>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</si>
  <si>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</si>
  <si>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</si>
  <si>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</si>
  <si>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</si>
  <si>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</si>
  <si>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</si>
  <si>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</si>
  <si>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</si>
  <si>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</si>
  <si>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</si>
  <si>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</si>
  <si>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</si>
  <si>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</si>
  <si>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</si>
  <si>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</si>
  <si>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</si>
  <si>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</si>
  <si>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</si>
  <si>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</si>
  <si>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</si>
  <si>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</si>
  <si>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</si>
  <si>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</si>
  <si>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</si>
  <si>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</si>
  <si>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</si>
  <si>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</si>
  <si>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</si>
  <si>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</si>
  <si>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</si>
  <si>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</si>
  <si>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</si>
  <si>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</si>
  <si>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</si>
  <si>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</si>
  <si>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</si>
  <si>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</si>
  <si>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</si>
  <si>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</si>
  <si>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</si>
  <si>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</si>
  <si>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</si>
  <si>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</si>
  <si>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</si>
  <si>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</si>
  <si>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</si>
  <si>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</si>
  <si>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</si>
  <si>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</si>
  <si>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</si>
  <si>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</si>
  <si>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</si>
  <si>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</si>
  <si>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</si>
  <si>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</si>
  <si>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</si>
  <si>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</si>
  <si>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</si>
  <si>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</si>
  <si>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</si>
  <si>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</si>
  <si>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</si>
  <si>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</si>
  <si>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</si>
  <si>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</si>
  <si>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</si>
  <si>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</si>
  <si>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</si>
  <si>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</si>
  <si>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</si>
  <si>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</si>
  <si>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</si>
  <si>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</si>
  <si>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</si>
  <si>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</si>
  <si>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</si>
  <si>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</si>
  <si>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</si>
  <si>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</si>
  <si>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</si>
  <si>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</si>
  <si>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</si>
  <si>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</si>
  <si>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</si>
  <si>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</si>
  <si>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</si>
  <si>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</si>
  <si>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</si>
  <si>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</si>
  <si>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</si>
  <si>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</si>
  <si>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</si>
  <si>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</si>
  <si>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</si>
  <si>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</si>
  <si>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</si>
  <si>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</si>
  <si>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</si>
  <si>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</si>
  <si>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</si>
  <si>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</si>
  <si>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</si>
  <si>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</si>
  <si>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</si>
  <si>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</si>
  <si>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</si>
  <si>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</si>
  <si>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</si>
  <si>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</si>
  <si>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</si>
  <si>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</si>
  <si>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</si>
  <si>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</si>
  <si>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</si>
  <si>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</si>
  <si>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</si>
  <si>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</si>
  <si>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</si>
  <si>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</si>
  <si>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</si>
  <si>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</si>
  <si>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</si>
  <si>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</si>
  <si>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</si>
  <si>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</si>
  <si>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</si>
  <si>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</si>
  <si>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</si>
  <si>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</si>
  <si>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</si>
  <si>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</si>
  <si>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</si>
  <si>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</si>
  <si>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</si>
  <si>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</si>
  <si>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</si>
  <si>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</si>
  <si>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</si>
  <si>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</si>
  <si>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</si>
  <si>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</si>
  <si>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</si>
  <si>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</si>
  <si>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</si>
  <si>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</si>
  <si>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</si>
  <si>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</si>
  <si>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</si>
  <si>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</si>
  <si>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</si>
  <si>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</si>
  <si>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</si>
  <si>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</si>
  <si>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</si>
  <si>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</si>
  <si>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</si>
  <si>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</si>
  <si>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</si>
  <si>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</si>
  <si>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</si>
  <si>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</si>
  <si>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</si>
  <si>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</si>
  <si>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</si>
  <si>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</si>
  <si>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</si>
  <si>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</si>
  <si>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</si>
  <si>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</si>
  <si>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</si>
  <si>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</si>
  <si>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</si>
  <si>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</si>
  <si>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</si>
  <si>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</si>
  <si>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</si>
  <si>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</si>
  <si>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</si>
  <si>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</si>
  <si>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</si>
  <si>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</si>
  <si>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</si>
  <si>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</si>
  <si>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</si>
  <si>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</si>
  <si>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</si>
  <si>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</si>
  <si>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</si>
  <si>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</si>
  <si>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</si>
  <si>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</si>
  <si>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</si>
  <si>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</si>
  <si>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</si>
  <si>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</si>
  <si>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</si>
  <si>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</si>
  <si>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</si>
  <si>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</si>
  <si>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</si>
  <si>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</si>
  <si>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</si>
  <si>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</si>
  <si>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</si>
  <si>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</si>
  <si>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</si>
  <si>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</si>
  <si>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</si>
  <si>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</si>
  <si>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</si>
  <si>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</si>
  <si>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</si>
  <si>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</si>
  <si>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</si>
  <si>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</si>
  <si>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</si>
  <si>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</si>
  <si>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</si>
  <si>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</si>
  <si>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</si>
  <si>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</si>
  <si>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</si>
  <si>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</si>
  <si>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</si>
  <si>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</si>
  <si>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</si>
  <si>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</si>
  <si>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</si>
  <si>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</si>
  <si>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</si>
  <si>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</si>
  <si>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</si>
  <si>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</si>
  <si>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</si>
  <si>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</si>
  <si>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</si>
  <si>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</si>
  <si>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</si>
  <si>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</si>
  <si>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</si>
  <si>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</si>
  <si>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</si>
  <si>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</si>
  <si>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</si>
  <si>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</si>
  <si>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</si>
  <si>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</si>
  <si>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</si>
  <si>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</si>
  <si>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</si>
  <si>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</si>
  <si>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</si>
  <si>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</si>
  <si>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</si>
  <si>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</si>
  <si>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</si>
  <si>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</si>
  <si>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</si>
  <si>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</si>
  <si>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</si>
  <si>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</si>
  <si>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</si>
  <si>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</si>
  <si>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</si>
  <si>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</si>
  <si>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</si>
  <si>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</si>
  <si>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</si>
  <si>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</si>
  <si>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</si>
  <si>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</si>
  <si>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</si>
  <si>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</si>
  <si>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</si>
  <si>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</si>
  <si>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</si>
  <si>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</si>
  <si>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</si>
  <si>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</si>
  <si>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</si>
  <si>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</si>
  <si>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</si>
  <si>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</si>
  <si>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</si>
  <si>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</si>
  <si>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</si>
  <si>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</si>
  <si>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</si>
  <si>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</si>
  <si>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</si>
  <si>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</si>
  <si>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</si>
  <si>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</si>
  <si>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</si>
  <si>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</si>
  <si>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</si>
  <si>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</si>
  <si>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</si>
  <si>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</si>
  <si>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</si>
  <si>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</si>
  <si>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</si>
  <si>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</si>
  <si>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</si>
  <si>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</si>
  <si>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</si>
  <si>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</si>
  <si>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</si>
  <si>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</si>
  <si>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</si>
  <si>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</si>
  <si>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</si>
  <si>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</si>
  <si>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</si>
  <si>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</si>
  <si>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</si>
  <si>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</si>
  <si>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</si>
  <si>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</si>
  <si>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</si>
  <si>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</si>
  <si>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</si>
  <si>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</si>
  <si>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</si>
  <si>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</si>
  <si>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</si>
  <si>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</si>
  <si>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</si>
  <si>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</si>
  <si>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</si>
  <si>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</si>
  <si>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</si>
  <si>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</si>
  <si>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</si>
  <si>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</si>
  <si>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</si>
  <si>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</si>
  <si>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</si>
  <si>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</si>
  <si>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</si>
  <si>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</si>
  <si>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</si>
  <si>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</si>
  <si>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</si>
  <si>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</si>
  <si>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</si>
  <si>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</si>
  <si>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</si>
  <si>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</si>
  <si>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</si>
  <si>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</si>
  <si>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</si>
  <si>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</si>
  <si>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</si>
  <si>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</si>
  <si>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</si>
  <si>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</si>
  <si>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</si>
  <si>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</si>
  <si>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</si>
  <si>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</si>
  <si>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</si>
  <si>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</si>
  <si>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</si>
  <si>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</si>
  <si>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</si>
  <si>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</si>
  <si>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</si>
  <si>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</si>
  <si>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</si>
  <si>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</si>
  <si>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</si>
  <si>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</si>
  <si>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</si>
  <si>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</si>
  <si>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</si>
  <si>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</si>
  <si>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</si>
  <si>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</si>
  <si>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</si>
  <si>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</si>
  <si>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</si>
  <si>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</si>
  <si>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</si>
  <si>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</si>
  <si>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</si>
  <si>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</si>
  <si>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</si>
  <si>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</si>
  <si>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</si>
  <si>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</si>
  <si>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</si>
  <si>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</si>
  <si>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</si>
  <si>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</si>
  <si>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</si>
  <si>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</si>
  <si>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</si>
  <si>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</si>
  <si>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</si>
  <si>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</si>
  <si>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</si>
  <si>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</si>
  <si>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</si>
  <si>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</si>
  <si>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</si>
  <si>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</si>
  <si>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</si>
  <si>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</si>
  <si>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</si>
  <si>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</si>
  <si>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</si>
  <si>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</si>
  <si>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</si>
  <si>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</si>
  <si>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</si>
  <si>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</si>
  <si>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</si>
  <si>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</si>
  <si>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</si>
  <si>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</si>
  <si>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</si>
  <si>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</si>
  <si>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</si>
  <si>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</si>
  <si>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</si>
  <si>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</si>
  <si>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</si>
  <si>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</si>
  <si>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</si>
  <si>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</si>
  <si>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</si>
  <si>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</si>
  <si>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</si>
  <si>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</si>
  <si>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</si>
  <si>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</si>
  <si>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</si>
  <si>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</si>
  <si>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</si>
  <si>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</si>
  <si>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</si>
  <si>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</si>
  <si>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</si>
  <si>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</si>
  <si>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</si>
  <si>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</si>
  <si>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</si>
  <si>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</si>
  <si>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</si>
  <si>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</si>
  <si>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</si>
  <si>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</si>
  <si>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</si>
  <si>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</si>
  <si>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</si>
  <si>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</si>
  <si>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</si>
  <si>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</si>
  <si>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</si>
  <si>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</si>
  <si>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</si>
  <si>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</si>
  <si>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</si>
  <si>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</si>
  <si>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</si>
  <si>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</si>
  <si>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</si>
  <si>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</si>
  <si>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</si>
  <si>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</si>
  <si>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</si>
  <si>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</si>
  <si>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</si>
  <si>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</si>
  <si>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</si>
  <si>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</si>
  <si>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</si>
  <si>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</si>
  <si>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</si>
  <si>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</si>
  <si>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</si>
  <si>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</si>
  <si>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</si>
  <si>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</si>
  <si>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</si>
  <si>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</si>
  <si>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</si>
  <si>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</si>
  <si>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</si>
  <si>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</si>
  <si>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</si>
  <si>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</si>
  <si>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</si>
  <si>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</si>
  <si>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</si>
  <si>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</si>
  <si>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</si>
  <si>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</si>
  <si>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</si>
  <si>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</si>
  <si>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</si>
  <si>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</si>
  <si>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</si>
  <si>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</si>
  <si>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</si>
  <si>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</si>
  <si>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</si>
  <si>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</si>
  <si>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</si>
  <si>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</si>
  <si>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</si>
  <si>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</si>
  <si>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</si>
  <si>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</si>
  <si>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</si>
  <si>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</si>
  <si>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</si>
  <si>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</si>
  <si>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</si>
  <si>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</si>
  <si>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</si>
  <si>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</si>
  <si>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</si>
  <si>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</si>
  <si>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</si>
  <si>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</si>
  <si>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</si>
  <si>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</si>
  <si>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</si>
  <si>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</si>
  <si>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</si>
  <si>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</si>
  <si>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</si>
  <si>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</si>
  <si>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</si>
  <si>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</si>
  <si>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</si>
  <si>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</si>
  <si>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</si>
  <si>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</si>
  <si>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</si>
  <si>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</si>
  <si>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</si>
  <si>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</si>
  <si>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</si>
  <si>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</si>
  <si>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</si>
  <si>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</si>
  <si>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</si>
  <si>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</si>
  <si>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</si>
  <si>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</si>
  <si>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</si>
  <si>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</si>
  <si>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</si>
  <si>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</si>
  <si>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</si>
  <si>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</si>
  <si>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</si>
  <si>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</si>
  <si>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</si>
  <si>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</si>
  <si>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</si>
  <si>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</si>
  <si>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</si>
  <si>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</si>
  <si>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</si>
  <si>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</si>
  <si>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</si>
  <si>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</si>
  <si>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</si>
  <si>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</si>
  <si>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</si>
  <si>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</si>
  <si>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</si>
  <si>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</si>
  <si>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</si>
  <si>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</si>
  <si>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</si>
  <si>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</si>
  <si>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</si>
  <si>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</si>
  <si>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</si>
  <si>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</si>
  <si>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</si>
  <si>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</si>
  <si>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</si>
  <si>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</si>
  <si>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</si>
  <si>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</si>
  <si>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</si>
  <si>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</si>
  <si>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</si>
  <si>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</si>
  <si>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</si>
  <si>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</si>
  <si>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</si>
  <si>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</si>
  <si>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</si>
  <si>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</si>
  <si>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</si>
  <si>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</si>
  <si>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</si>
  <si>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</si>
  <si>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</si>
  <si>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</si>
  <si>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</si>
  <si>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</si>
  <si>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</si>
  <si>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</si>
  <si>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</si>
  <si>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</si>
  <si>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</si>
  <si>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</si>
  <si>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</si>
  <si>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</si>
  <si>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</si>
  <si>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</si>
  <si>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</si>
  <si>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</si>
  <si>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</si>
  <si>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</si>
  <si>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</si>
  <si>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</si>
  <si>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</si>
  <si>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</si>
  <si>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</si>
  <si>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</si>
  <si>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</si>
  <si>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</si>
  <si>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</si>
  <si>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</si>
  <si>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</si>
  <si>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</si>
  <si>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</si>
  <si>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</si>
  <si>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</si>
  <si>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</si>
  <si>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</si>
  <si>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</si>
  <si>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</si>
  <si>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</si>
  <si>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</si>
  <si>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</si>
  <si>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</si>
  <si>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</si>
  <si>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</si>
  <si>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</si>
  <si>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</si>
  <si>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</si>
  <si>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</si>
  <si>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</si>
  <si>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</si>
  <si>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</si>
  <si>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</si>
  <si>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</si>
  <si>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</si>
  <si>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</si>
  <si>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</si>
  <si>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</si>
  <si>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</si>
  <si>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</si>
  <si>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</si>
  <si>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</si>
  <si>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</si>
  <si>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</si>
  <si>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</si>
  <si>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</si>
  <si>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</si>
  <si>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</si>
  <si>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</si>
  <si>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</si>
  <si>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</si>
  <si>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</si>
  <si>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</si>
  <si>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</si>
  <si>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</si>
  <si>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</si>
  <si>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</si>
  <si>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</si>
  <si>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</si>
  <si>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</si>
  <si>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</si>
  <si>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</si>
  <si>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</si>
  <si>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</si>
  <si>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</si>
  <si>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</si>
  <si>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</si>
  <si>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</si>
  <si>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</si>
  <si>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</si>
  <si>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</si>
  <si>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</si>
  <si>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</si>
  <si>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</si>
  <si>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</si>
  <si>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</si>
  <si>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</si>
  <si>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</si>
  <si>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</si>
  <si>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</si>
  <si>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</si>
  <si>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</si>
  <si>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</si>
  <si>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</si>
  <si>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</si>
  <si>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</si>
  <si>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</si>
  <si>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</si>
  <si>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</si>
  <si>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</si>
  <si>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</si>
  <si>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</si>
  <si>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</si>
  <si>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</si>
  <si>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</si>
  <si>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</si>
  <si>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</si>
  <si>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</si>
  <si>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</si>
  <si>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</si>
  <si>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</si>
  <si>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</si>
  <si>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</si>
  <si>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</si>
  <si>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</si>
  <si>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</si>
  <si>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</si>
  <si>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</si>
  <si>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</si>
  <si>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</si>
  <si>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</si>
  <si>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</si>
  <si>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</si>
  <si>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</si>
  <si>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</si>
  <si>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</si>
  <si>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</si>
  <si>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</si>
  <si>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</si>
  <si>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</si>
  <si>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</si>
  <si>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</si>
  <si>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</si>
  <si>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</si>
  <si>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</si>
  <si>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</si>
  <si>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</si>
  <si>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</si>
  <si>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</si>
  <si>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</si>
  <si>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</si>
  <si>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</si>
  <si>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</si>
  <si>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</si>
  <si>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</si>
  <si>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</si>
  <si>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</si>
  <si>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</si>
  <si>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</si>
  <si>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</si>
  <si>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</si>
  <si>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</si>
  <si>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</si>
  <si>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</si>
  <si>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</si>
  <si>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</si>
  <si>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</si>
  <si>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</si>
  <si>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</si>
  <si>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</si>
  <si>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</si>
  <si>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</si>
  <si>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</si>
  <si>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</si>
  <si>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</si>
  <si>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</si>
  <si>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</si>
  <si>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</si>
  <si>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</si>
  <si>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</si>
  <si>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</si>
  <si>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</si>
  <si>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</si>
  <si>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</si>
  <si>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</si>
  <si>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</si>
  <si>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</si>
  <si>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</si>
  <si>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</si>
  <si>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</si>
  <si>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</si>
  <si>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</si>
  <si>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</si>
  <si>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</si>
  <si>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</si>
  <si>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</si>
  <si>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</si>
  <si>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</si>
  <si>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</si>
  <si>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</si>
  <si>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</si>
  <si>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</si>
  <si>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</si>
  <si>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</si>
  <si>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</si>
  <si>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</si>
  <si>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</si>
  <si>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</si>
  <si>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</si>
  <si>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</si>
  <si>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</si>
  <si>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</si>
  <si>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</si>
  <si>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</si>
  <si>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</si>
  <si>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</si>
  <si>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</si>
  <si>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</si>
  <si>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</si>
  <si>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</si>
  <si>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</si>
  <si>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</si>
  <si>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</si>
  <si>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</si>
  <si>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</si>
  <si>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</si>
  <si>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</si>
  <si>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</si>
  <si>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</si>
  <si>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</si>
  <si>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</si>
  <si>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</si>
  <si>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</si>
  <si>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</si>
  <si>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</si>
  <si>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</si>
  <si>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</si>
  <si>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</si>
  <si>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</si>
  <si>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</si>
  <si>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</si>
  <si>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</si>
  <si>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</si>
  <si>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</si>
  <si>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</si>
  <si>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</si>
  <si>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</si>
  <si>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</si>
  <si>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</si>
  <si>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</si>
  <si>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</si>
  <si>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</si>
  <si>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</si>
  <si>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</si>
  <si>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</si>
  <si>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</si>
  <si>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</si>
  <si>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</si>
  <si>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</si>
  <si>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</si>
  <si>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</si>
  <si>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</si>
  <si>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</si>
  <si>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</si>
  <si>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</si>
  <si>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</si>
  <si>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</si>
  <si>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</si>
  <si>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</si>
  <si>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</si>
  <si>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</si>
  <si>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</si>
  <si>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</si>
  <si>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</si>
  <si>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</si>
  <si>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</si>
  <si>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</si>
  <si>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</si>
  <si>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</si>
  <si>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</si>
  <si>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</si>
  <si>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</si>
  <si>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</si>
  <si>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</si>
  <si>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</si>
  <si>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</si>
  <si>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</si>
  <si>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</si>
  <si>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</si>
  <si>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</si>
  <si>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</si>
  <si>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</si>
  <si>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</si>
  <si>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</si>
  <si>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</si>
  <si>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</si>
  <si>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</si>
  <si>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</si>
  <si>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</si>
  <si>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</si>
  <si>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</si>
  <si>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</si>
  <si>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</si>
  <si>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</si>
  <si>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</si>
  <si>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</si>
  <si>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</si>
  <si>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</si>
  <si>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</si>
  <si>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</si>
  <si>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</si>
  <si>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</si>
  <si>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</si>
  <si>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</si>
  <si>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</si>
  <si>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</si>
  <si>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</si>
  <si>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</si>
  <si>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</si>
  <si>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</si>
  <si>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</si>
  <si>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</si>
  <si>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</si>
  <si>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</si>
  <si>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</si>
  <si>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</si>
  <si>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</si>
  <si>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</si>
  <si>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</si>
  <si>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</si>
  <si>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</si>
  <si>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</si>
  <si>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</si>
  <si>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</si>
  <si>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</si>
  <si>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</si>
  <si>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</si>
  <si>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</si>
  <si>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</si>
  <si>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</si>
  <si>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</si>
  <si>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</si>
  <si>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</si>
  <si>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</si>
  <si>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</si>
  <si>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</si>
  <si>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</si>
  <si>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</si>
  <si>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</si>
  <si>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</si>
  <si>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</si>
  <si>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</si>
  <si>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</si>
  <si>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</si>
  <si>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</si>
  <si>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</si>
  <si>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</si>
  <si>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</si>
  <si>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</si>
  <si>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</si>
  <si>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</si>
  <si>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</si>
  <si>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</si>
  <si>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</si>
  <si>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</si>
  <si>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</si>
  <si>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</si>
  <si>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</si>
  <si>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</si>
  <si>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</si>
  <si>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</si>
  <si>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</si>
  <si>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</si>
  <si>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</si>
  <si>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</si>
  <si>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</si>
  <si>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</si>
  <si>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</si>
  <si>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</si>
  <si>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</si>
  <si>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</si>
  <si>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</si>
  <si>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</si>
  <si>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</si>
  <si>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</si>
  <si>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</si>
  <si>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</si>
  <si>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</si>
  <si>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</si>
  <si>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</si>
  <si>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</si>
  <si>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</si>
  <si>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</si>
  <si>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</si>
  <si>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</si>
  <si>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</si>
  <si>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</si>
  <si>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</si>
  <si>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</si>
  <si>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</si>
  <si>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</si>
  <si>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</si>
  <si>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</si>
  <si>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</si>
  <si>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</si>
  <si>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</si>
  <si>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</si>
  <si>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</si>
  <si>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</si>
  <si>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</si>
  <si>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</si>
  <si>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</si>
  <si>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</si>
  <si>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</si>
  <si>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</si>
  <si>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</si>
  <si>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</si>
  <si>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</si>
  <si>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</si>
  <si>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</si>
  <si>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</si>
  <si>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</si>
  <si>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</si>
  <si>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</si>
  <si>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</si>
  <si>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</si>
  <si>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</si>
  <si>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</si>
  <si>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</si>
  <si>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</si>
  <si>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</si>
  <si>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</si>
  <si>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</si>
  <si>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</si>
  <si>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</si>
  <si>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</si>
  <si>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</si>
  <si>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</si>
  <si>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</si>
  <si>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</si>
  <si>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</si>
  <si>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</si>
  <si>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</si>
  <si>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</si>
  <si>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</si>
  <si>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</si>
  <si>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</si>
  <si>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</si>
  <si>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</si>
  <si>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</si>
  <si>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</si>
  <si>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</si>
  <si>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</si>
  <si>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</si>
  <si>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</si>
  <si>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</si>
  <si>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</si>
  <si>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</si>
  <si>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</si>
  <si>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</si>
  <si>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</si>
  <si>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</si>
  <si>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</si>
  <si>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</si>
  <si>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</si>
  <si>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</si>
  <si>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</si>
  <si>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</si>
  <si>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</si>
  <si>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</si>
  <si>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</si>
  <si>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</si>
  <si>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</si>
  <si>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</si>
  <si>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</si>
  <si>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</si>
  <si>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</si>
  <si>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</si>
  <si>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</si>
  <si>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</si>
  <si>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</si>
  <si>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</si>
  <si>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</si>
  <si>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</si>
  <si>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</si>
  <si>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</si>
  <si>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</si>
  <si>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</si>
  <si>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</si>
  <si>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</si>
  <si>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</si>
  <si>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</si>
  <si>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</si>
  <si>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</si>
  <si>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</si>
  <si>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</si>
  <si>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</si>
  <si>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</si>
  <si>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</si>
  <si>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</si>
  <si>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</si>
  <si>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</si>
  <si>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</si>
  <si>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</si>
  <si>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</si>
  <si>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</si>
  <si>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</si>
  <si>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</si>
  <si>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</si>
  <si>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</si>
  <si>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</si>
  <si>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</si>
  <si>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</si>
  <si>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</si>
  <si>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</si>
  <si>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</si>
  <si>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</si>
  <si>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</si>
  <si>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</si>
  <si>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</si>
  <si>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</si>
  <si>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</si>
  <si>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</si>
  <si>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</si>
  <si>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</si>
  <si>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</si>
  <si>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</si>
  <si>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</si>
  <si>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</si>
  <si>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</si>
  <si>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</si>
  <si>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</si>
  <si>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</si>
  <si>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</si>
  <si>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</si>
  <si>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</si>
  <si>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</si>
  <si>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</si>
  <si>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</si>
  <si>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</si>
  <si>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</si>
  <si>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</si>
  <si>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</si>
  <si>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</si>
  <si>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</si>
  <si>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</si>
  <si>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</si>
  <si>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</si>
  <si>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</si>
  <si>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</si>
  <si>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</si>
  <si>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</si>
  <si>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</si>
  <si>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</si>
  <si>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</si>
  <si>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</si>
  <si>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</si>
  <si>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</si>
  <si>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</si>
  <si>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</si>
  <si>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</si>
  <si>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</si>
  <si>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</si>
  <si>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</si>
  <si>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</si>
  <si>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</si>
  <si>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</si>
  <si>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</si>
  <si>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</si>
  <si>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</si>
  <si>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</si>
  <si>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</si>
  <si>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</si>
  <si>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</si>
  <si>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</si>
  <si>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</si>
  <si>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</si>
  <si>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</si>
  <si>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</si>
  <si>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</si>
  <si>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</si>
  <si>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</si>
  <si>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</si>
  <si>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</si>
  <si>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</si>
  <si>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</si>
  <si>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</si>
  <si>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</si>
  <si>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</si>
  <si>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</si>
  <si>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</si>
  <si>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</si>
  <si>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</si>
  <si>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</si>
  <si>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</si>
  <si>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</si>
  <si>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</si>
  <si>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</si>
  <si>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</si>
  <si>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</si>
  <si>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</si>
  <si>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</si>
  <si>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</si>
  <si>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</si>
  <si>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</si>
  <si>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</si>
  <si>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</si>
  <si>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</si>
  <si>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</si>
  <si>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</si>
  <si>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</si>
  <si>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</si>
  <si>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</si>
  <si>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</si>
  <si>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</si>
  <si>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</si>
  <si>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</si>
  <si>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</si>
  <si>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</si>
  <si>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</si>
  <si>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</si>
  <si>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</si>
  <si>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</si>
  <si>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</si>
  <si>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</si>
  <si>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</si>
  <si>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</si>
  <si>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</si>
  <si>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</si>
  <si>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</si>
  <si>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</si>
  <si>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</si>
  <si>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</si>
  <si>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</si>
  <si>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</si>
  <si>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</si>
  <si>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</si>
  <si>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</si>
  <si>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</si>
  <si>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</si>
  <si>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</si>
  <si>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</si>
  <si>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</si>
  <si>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</si>
  <si>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</si>
  <si>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</si>
  <si>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</si>
  <si>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</si>
  <si>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</si>
  <si>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</si>
  <si>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</si>
  <si>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</si>
  <si>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</si>
  <si>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</si>
  <si>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</si>
  <si>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</si>
  <si>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</si>
  <si>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</si>
  <si>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</si>
  <si>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</si>
  <si>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</si>
  <si>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</si>
  <si>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</si>
  <si>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</si>
  <si>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</si>
  <si>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</si>
  <si>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</si>
  <si>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</si>
  <si>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</si>
  <si>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</si>
  <si>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</si>
  <si>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</si>
  <si>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</si>
  <si>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</si>
  <si>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</si>
  <si>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</si>
  <si>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</si>
  <si>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</si>
  <si>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</si>
  <si>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</si>
  <si>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</si>
  <si>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</si>
  <si>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</si>
  <si>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</si>
  <si>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</si>
  <si>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</si>
  <si>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</si>
  <si>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</si>
  <si>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</si>
  <si>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</si>
  <si>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</si>
  <si>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</si>
  <si>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</si>
  <si>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</si>
  <si>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</si>
  <si>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</si>
  <si>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</si>
  <si>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</si>
  <si>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</si>
  <si>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</si>
  <si>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</si>
  <si>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</si>
  <si>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</si>
  <si>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</si>
  <si>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</si>
  <si>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</si>
  <si>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</si>
  <si>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</si>
  <si>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</si>
  <si>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</si>
  <si>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</si>
  <si>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</si>
  <si>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</si>
  <si>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</si>
  <si>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</si>
  <si>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</si>
  <si>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</si>
  <si>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</si>
  <si>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</si>
  <si>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</si>
  <si>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</si>
  <si>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</si>
  <si>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</si>
  <si>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</si>
  <si>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</si>
  <si>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</si>
  <si>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</si>
  <si>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</si>
  <si>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</si>
  <si>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</si>
  <si>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</si>
  <si>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</si>
  <si>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</si>
  <si>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</si>
  <si>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</si>
  <si>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</si>
  <si>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</si>
  <si>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</si>
  <si>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</si>
  <si>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</si>
  <si>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</si>
  <si>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</si>
  <si>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</si>
  <si>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</si>
  <si>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</si>
  <si>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</si>
  <si>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</si>
  <si>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</si>
  <si>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</si>
  <si>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</si>
  <si>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</si>
  <si>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</si>
  <si>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</si>
  <si>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</si>
  <si>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</si>
  <si>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</si>
  <si>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</si>
  <si>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</si>
  <si>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</si>
  <si>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</si>
  <si>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</si>
  <si>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</si>
  <si>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</si>
  <si>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</si>
  <si>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</si>
  <si>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</si>
  <si>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</si>
  <si>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</si>
  <si>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</si>
  <si>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</si>
  <si>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</si>
  <si>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</si>
  <si>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</si>
  <si>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</si>
  <si>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</si>
  <si>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</si>
  <si>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</si>
  <si>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</si>
  <si>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</si>
  <si>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</si>
  <si>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</si>
  <si>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</si>
  <si>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</si>
  <si>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</si>
  <si>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</si>
  <si>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</si>
  <si>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</si>
  <si>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</si>
  <si>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</si>
  <si>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</si>
  <si>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</si>
  <si>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</si>
  <si>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</si>
  <si>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</si>
  <si>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</si>
  <si>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</si>
  <si>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</si>
  <si>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</si>
  <si>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</si>
  <si>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</si>
  <si>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</si>
  <si>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</si>
  <si>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</si>
  <si>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</si>
  <si>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</si>
  <si>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</si>
  <si>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</si>
  <si>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</si>
  <si>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</si>
  <si>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</si>
  <si>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</si>
  <si>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</si>
  <si>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</si>
  <si>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</si>
  <si>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</si>
  <si>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</si>
  <si>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</si>
  <si>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</si>
  <si>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</si>
  <si>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</si>
  <si>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</si>
  <si>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</si>
  <si>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</si>
  <si>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</si>
  <si>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</si>
  <si>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</si>
  <si>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</si>
  <si>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</si>
  <si>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</si>
  <si>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</si>
  <si>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</si>
  <si>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</si>
  <si>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</si>
  <si>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</si>
  <si>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</si>
  <si>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</si>
  <si>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</si>
  <si>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</si>
  <si>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</si>
  <si>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</si>
  <si>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</si>
  <si>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</si>
  <si>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</si>
  <si>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</si>
  <si>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</si>
  <si>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</si>
  <si>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</si>
  <si>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</si>
  <si>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</si>
  <si>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</si>
  <si>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</si>
  <si>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</si>
  <si>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</si>
  <si>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</si>
  <si>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</si>
  <si>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</si>
  <si>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</si>
  <si>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</si>
  <si>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</si>
  <si>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</si>
  <si>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</si>
  <si>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</si>
  <si>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</si>
  <si>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</si>
  <si>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</si>
  <si>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</si>
  <si>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</si>
  <si>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</si>
  <si>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</si>
  <si>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</si>
  <si>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</si>
  <si>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</si>
  <si>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</si>
  <si>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</si>
  <si>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</si>
  <si>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</si>
  <si>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</si>
  <si>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</si>
  <si>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</si>
  <si>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</si>
  <si>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</si>
  <si>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</si>
  <si>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</si>
  <si>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</si>
  <si>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</si>
  <si>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</si>
  <si>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</si>
  <si>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</si>
  <si>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</si>
  <si>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</si>
  <si>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</si>
  <si>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</si>
  <si>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</si>
  <si>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</si>
  <si>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</si>
  <si>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</si>
  <si>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</si>
  <si>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</si>
  <si>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</si>
  <si>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</si>
  <si>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</si>
  <si>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</si>
  <si>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</si>
  <si>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</si>
  <si>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</si>
  <si>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</si>
  <si>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</si>
  <si>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</si>
  <si>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</si>
  <si>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</si>
  <si>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</si>
  <si>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</si>
  <si>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</si>
  <si>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</si>
  <si>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</si>
  <si>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</si>
  <si>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</si>
  <si>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</si>
  <si>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</si>
  <si>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</si>
  <si>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</si>
  <si>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</si>
  <si>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</si>
  <si>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</si>
  <si>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</si>
  <si>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</si>
  <si>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</si>
  <si>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</si>
  <si>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</si>
  <si>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</si>
  <si>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</si>
  <si>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</si>
  <si>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</si>
  <si>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</si>
  <si>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</si>
  <si>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</si>
  <si>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</si>
  <si>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</si>
  <si>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</si>
  <si>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</si>
  <si>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</si>
  <si>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</si>
  <si>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</si>
  <si>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</si>
  <si>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</si>
  <si>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</si>
  <si>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</si>
  <si>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</si>
  <si>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</si>
  <si>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</si>
  <si>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</si>
  <si>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</si>
  <si>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</si>
  <si>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</si>
  <si>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</si>
  <si>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</si>
  <si>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</si>
  <si>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</si>
  <si>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</si>
  <si>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</si>
  <si>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</si>
  <si>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</si>
  <si>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</si>
  <si>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</si>
  <si>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</si>
  <si>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</si>
  <si>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</si>
  <si>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</si>
  <si>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</si>
  <si>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</si>
  <si>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</si>
  <si>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</si>
  <si>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</si>
  <si>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</si>
  <si>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</si>
  <si>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</si>
  <si>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</si>
  <si>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</si>
  <si>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</si>
  <si>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</si>
  <si>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</si>
  <si>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</si>
  <si>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</si>
  <si>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</si>
  <si>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</si>
  <si>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</si>
  <si>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</si>
  <si>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</si>
  <si>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</si>
  <si>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</si>
  <si>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</si>
  <si>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</si>
  <si>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</si>
  <si>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</si>
  <si>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</si>
  <si>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</si>
  <si>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</si>
  <si>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</si>
  <si>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</si>
  <si>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</si>
  <si>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</si>
  <si>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</si>
  <si>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</si>
  <si>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</si>
  <si>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</si>
  <si>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</si>
  <si>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</si>
  <si>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</si>
  <si>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</si>
  <si>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</si>
  <si>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</si>
  <si>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</si>
  <si>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</si>
  <si>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</si>
  <si>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</si>
  <si>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</si>
  <si>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</si>
  <si>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</si>
  <si>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</si>
  <si>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</si>
  <si>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</si>
  <si>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</si>
  <si>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</si>
  <si>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</si>
  <si>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</si>
  <si>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</si>
  <si>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</si>
  <si>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</si>
  <si>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</si>
  <si>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</si>
  <si>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</si>
  <si>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</si>
  <si>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</si>
  <si>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</si>
  <si>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</si>
  <si>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</si>
  <si>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</si>
  <si>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</si>
  <si>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</si>
  <si>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</si>
  <si>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</si>
  <si>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</si>
  <si>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</si>
  <si>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</si>
  <si>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</si>
  <si>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</si>
  <si>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</si>
  <si>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</si>
  <si>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</si>
  <si>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</si>
  <si>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</si>
  <si>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</si>
  <si>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</si>
  <si>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</si>
  <si>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</si>
  <si>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</si>
  <si>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</si>
  <si>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</si>
  <si>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</si>
  <si>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</si>
  <si>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</si>
  <si>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</si>
  <si>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</si>
  <si>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</si>
  <si>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</si>
  <si>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</si>
  <si>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</si>
  <si>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</si>
  <si>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</si>
  <si>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</si>
  <si>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</si>
  <si>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</si>
  <si>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</si>
  <si>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</si>
  <si>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</si>
  <si>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</si>
  <si>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</si>
  <si>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</si>
  <si>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</si>
  <si>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</si>
  <si>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</si>
  <si>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</si>
  <si>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</si>
  <si>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</si>
  <si>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</si>
  <si>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</si>
  <si>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</si>
  <si>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</si>
  <si>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</si>
  <si>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</si>
  <si>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</si>
  <si>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</si>
  <si>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</si>
  <si>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</si>
  <si>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</si>
  <si>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</si>
  <si>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</si>
  <si>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</si>
  <si>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</si>
  <si>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</si>
  <si>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</si>
  <si>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</si>
  <si>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</si>
  <si>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</si>
  <si>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</si>
  <si>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</si>
  <si>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</si>
  <si>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</si>
  <si>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</si>
  <si>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</si>
  <si>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</si>
  <si>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</si>
  <si>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</si>
  <si>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</si>
  <si>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</si>
  <si>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</si>
  <si>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</si>
  <si>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</si>
  <si>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</si>
  <si>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</si>
  <si>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</si>
  <si>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</si>
  <si>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</si>
  <si>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</si>
  <si>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</si>
  <si>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</si>
  <si>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</si>
  <si>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</si>
  <si>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</si>
  <si>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</si>
  <si>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</si>
  <si>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</si>
  <si>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</si>
  <si>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</si>
  <si>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</si>
  <si>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</si>
  <si>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</si>
  <si>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</si>
  <si>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</si>
  <si>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</si>
  <si>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</si>
  <si>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</si>
  <si>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</si>
  <si>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</si>
  <si>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</si>
  <si>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</si>
  <si>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</si>
  <si>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</si>
  <si>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</si>
  <si>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</si>
  <si>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</si>
  <si>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</si>
  <si>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</si>
  <si>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</si>
  <si>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</si>
  <si>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</si>
  <si>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</si>
  <si>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</si>
  <si>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</si>
  <si>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</si>
  <si>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</si>
  <si>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</si>
  <si>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</si>
  <si>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</si>
  <si>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</si>
  <si>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</si>
  <si>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</si>
  <si>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</si>
  <si>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</si>
  <si>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</si>
  <si>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</si>
  <si>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</si>
  <si>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</si>
  <si>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</si>
  <si>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</si>
  <si>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</si>
  <si>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</si>
  <si>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</si>
  <si>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</si>
  <si>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</si>
  <si>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</si>
  <si>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</si>
  <si>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</si>
  <si>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</si>
  <si>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</si>
  <si>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</si>
  <si>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</si>
  <si>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</si>
  <si>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</si>
  <si>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</si>
  <si>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</si>
  <si>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</si>
  <si>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</si>
  <si>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</si>
  <si>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</si>
  <si>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</si>
  <si>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</si>
  <si>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</si>
  <si>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</si>
  <si>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</si>
  <si>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</si>
  <si>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</si>
  <si>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</si>
  <si>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</si>
  <si>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</si>
  <si>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</si>
  <si>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</si>
  <si>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</si>
  <si>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</si>
  <si>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</si>
  <si>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</si>
  <si>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</si>
  <si>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</si>
  <si>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</si>
  <si>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</si>
  <si>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</si>
  <si>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</si>
  <si>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</si>
  <si>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</si>
  <si>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</si>
  <si>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</si>
  <si>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</si>
  <si>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</si>
  <si>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</si>
  <si>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</si>
  <si>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</si>
  <si>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</si>
  <si>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</si>
  <si>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</si>
  <si>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</si>
  <si>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</si>
  <si>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</si>
  <si>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</si>
  <si>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</si>
  <si>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</si>
  <si>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</si>
  <si>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</si>
  <si>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</si>
  <si>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</si>
  <si>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</si>
  <si>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</si>
  <si>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</si>
  <si>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</si>
  <si>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</si>
  <si>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</si>
  <si>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</si>
  <si>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</si>
  <si>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</si>
  <si>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</si>
  <si>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</si>
  <si>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</si>
  <si>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</si>
  <si>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</si>
  <si>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</si>
  <si>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</si>
  <si>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</si>
  <si>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</si>
  <si>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</si>
  <si>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</si>
  <si>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</si>
  <si>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</si>
  <si>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</si>
  <si>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</si>
  <si>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</si>
  <si>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</si>
  <si>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</si>
  <si>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</si>
  <si>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</si>
  <si>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</si>
  <si>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</si>
  <si>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</si>
  <si>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</si>
  <si>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</si>
  <si>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</si>
  <si>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</si>
  <si>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</si>
  <si>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</si>
  <si>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</si>
  <si>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</si>
  <si>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</si>
  <si>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</si>
  <si>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</si>
  <si>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</si>
  <si>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</si>
  <si>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</si>
  <si>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</si>
  <si>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</si>
  <si>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</si>
  <si>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</si>
  <si>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</si>
  <si>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</si>
  <si>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</si>
  <si>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</si>
  <si>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</si>
  <si>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</si>
  <si>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</si>
  <si>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</si>
  <si>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</si>
  <si>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</si>
  <si>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</si>
  <si>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</si>
  <si>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</si>
  <si>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</si>
  <si>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</si>
  <si>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</si>
  <si>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</si>
  <si>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</si>
  <si>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</si>
  <si>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</si>
  <si>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</si>
  <si>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</si>
  <si>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</si>
  <si>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</si>
  <si>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</si>
  <si>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</si>
  <si>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</si>
  <si>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</si>
  <si>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</si>
  <si>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</si>
  <si>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</si>
  <si>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</si>
  <si>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</si>
  <si>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</si>
  <si>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</si>
  <si>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</si>
  <si>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</si>
  <si>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</si>
  <si>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</si>
  <si>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</si>
  <si>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</si>
  <si>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</si>
  <si>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</si>
  <si>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</si>
  <si>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</si>
  <si>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</si>
  <si>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</si>
  <si>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</si>
  <si>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</si>
  <si>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</si>
  <si>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</si>
  <si>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</si>
  <si>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</si>
  <si>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</si>
  <si>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</si>
  <si>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</si>
  <si>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</si>
  <si>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</si>
  <si>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</si>
  <si>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</si>
  <si>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</si>
  <si>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</si>
  <si>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</si>
  <si>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</si>
  <si>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</si>
  <si>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</si>
  <si>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</si>
  <si>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</si>
  <si>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</si>
  <si>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</si>
  <si>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</si>
  <si>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</si>
  <si>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</si>
  <si>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</si>
  <si>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</si>
  <si>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</si>
  <si>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</si>
  <si>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</si>
  <si>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</si>
  <si>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</si>
  <si>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</si>
  <si>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</si>
  <si>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</si>
  <si>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</si>
  <si>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</si>
  <si>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</si>
  <si>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</si>
  <si>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</si>
  <si>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</si>
  <si>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</si>
  <si>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</si>
  <si>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</si>
  <si>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</si>
  <si>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</si>
  <si>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</si>
  <si>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</si>
  <si>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</si>
  <si>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</si>
  <si>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</si>
  <si>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</si>
  <si>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</si>
  <si>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</si>
  <si>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</si>
  <si>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</si>
  <si>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</si>
  <si>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</si>
  <si>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</si>
  <si>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</si>
  <si>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</si>
  <si>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</si>
  <si>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</si>
  <si>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</si>
  <si>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</si>
  <si>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</si>
  <si>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</si>
  <si>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</si>
  <si>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</si>
  <si>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</si>
  <si>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</si>
  <si>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</si>
  <si>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</si>
  <si>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</si>
  <si>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</si>
  <si>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</si>
  <si>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</si>
  <si>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</si>
  <si>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</si>
  <si>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</si>
  <si>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</si>
  <si>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</si>
  <si>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</si>
  <si>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</si>
  <si>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</si>
  <si>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</si>
  <si>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</si>
  <si>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</si>
  <si>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</si>
  <si>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</si>
  <si>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</si>
  <si>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</si>
  <si>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</si>
  <si>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</si>
  <si>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</si>
  <si>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</si>
  <si>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</si>
  <si>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</si>
  <si>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</si>
  <si>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</si>
  <si>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</si>
  <si>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</si>
  <si>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</si>
  <si>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</si>
  <si>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</si>
  <si>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</si>
  <si>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</si>
  <si>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</si>
  <si>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</si>
  <si>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</si>
  <si>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</si>
  <si>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</si>
  <si>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</si>
  <si>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</si>
  <si>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</si>
  <si>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</si>
  <si>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</si>
  <si>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</si>
  <si>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</si>
  <si>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</si>
  <si>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</si>
  <si>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</si>
  <si>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</si>
  <si>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</si>
  <si>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</si>
  <si>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</si>
  <si>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</si>
  <si>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</si>
  <si>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</si>
  <si>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</si>
  <si>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</si>
  <si>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</si>
  <si>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</si>
  <si>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</si>
  <si>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</si>
  <si>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</si>
  <si>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</si>
  <si>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</si>
  <si>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</si>
  <si>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</si>
  <si>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</si>
  <si>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</si>
  <si>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</si>
  <si>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</si>
  <si>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</si>
  <si>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</si>
  <si>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</si>
  <si>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</si>
  <si>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</si>
  <si>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</si>
  <si>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</si>
  <si>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</si>
  <si>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</si>
  <si>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</si>
  <si>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</si>
  <si>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</si>
  <si>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</si>
  <si>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</si>
  <si>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</si>
  <si>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</si>
  <si>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</si>
  <si>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</si>
  <si>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</si>
  <si>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</si>
  <si>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</si>
  <si>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</si>
  <si>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</si>
  <si>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</si>
  <si>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</si>
  <si>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</si>
  <si>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</si>
  <si>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</si>
  <si>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</si>
  <si>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</si>
  <si>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</si>
  <si>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</si>
  <si>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</si>
  <si>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</si>
  <si>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</si>
  <si>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</si>
  <si>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</si>
  <si>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</si>
  <si>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</si>
  <si>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</si>
  <si>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</si>
  <si>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</si>
  <si>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</si>
  <si>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</si>
  <si>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</si>
  <si>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</si>
  <si>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</si>
  <si>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</si>
  <si>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</si>
  <si>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</si>
  <si>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</si>
  <si>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</si>
  <si>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</si>
  <si>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</si>
  <si>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</si>
  <si>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</si>
  <si>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</si>
  <si>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</si>
  <si>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</si>
  <si>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</si>
  <si>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</si>
  <si>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</si>
  <si>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</si>
  <si>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</si>
  <si>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</si>
  <si>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</si>
  <si>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</si>
  <si>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</si>
  <si>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</si>
  <si>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</si>
  <si>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</si>
  <si>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</si>
  <si>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</si>
  <si>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</si>
  <si>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</si>
  <si>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</si>
  <si>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</si>
  <si>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</si>
  <si>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</si>
  <si>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</si>
  <si>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</si>
  <si>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</si>
  <si>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</si>
  <si>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</si>
  <si>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</si>
  <si>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</si>
  <si>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</si>
  <si>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</si>
  <si>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</si>
  <si>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</si>
  <si>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</si>
  <si>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</si>
  <si>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</si>
  <si>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</si>
  <si>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</si>
  <si>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</si>
  <si>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</si>
  <si>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</si>
  <si>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</si>
  <si>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</si>
  <si>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</si>
  <si>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</si>
  <si>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</si>
  <si>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</si>
  <si>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</si>
  <si>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</si>
  <si>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</si>
  <si>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</si>
  <si>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</si>
  <si>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</si>
  <si>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</si>
  <si>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</si>
  <si>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</si>
  <si>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</si>
  <si>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</si>
  <si>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</si>
  <si>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</si>
  <si>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</si>
  <si>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</si>
  <si>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</si>
  <si>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</si>
  <si>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</si>
  <si>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</si>
  <si>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</si>
  <si>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</si>
  <si>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</si>
  <si>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</si>
  <si>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</si>
  <si>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</si>
  <si>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</si>
  <si>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</si>
  <si>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</si>
  <si>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</si>
  <si>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</si>
  <si>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</si>
  <si>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</si>
  <si>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</si>
  <si>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</si>
  <si>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</si>
  <si>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</si>
  <si>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</si>
  <si>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</si>
  <si>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</si>
  <si>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</si>
  <si>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</si>
  <si>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</si>
  <si>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</si>
  <si>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</si>
  <si>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</si>
  <si>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</si>
  <si>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</si>
  <si>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</si>
  <si>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</si>
  <si>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</si>
  <si>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</si>
  <si>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</si>
  <si>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</si>
  <si>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</si>
  <si>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</si>
  <si>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</si>
  <si>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</si>
  <si>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</si>
  <si>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</si>
  <si>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</si>
  <si>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</si>
  <si>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</si>
  <si>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</si>
  <si>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</si>
  <si>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</si>
  <si>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</si>
  <si>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</si>
  <si>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</si>
  <si>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</si>
  <si>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</si>
  <si>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</si>
  <si>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</si>
  <si>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</si>
  <si>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</si>
  <si>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</si>
  <si>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</si>
  <si>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</si>
  <si>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</si>
  <si>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</si>
  <si>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</si>
  <si>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</si>
  <si>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</si>
  <si>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</si>
  <si>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</si>
  <si>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</si>
  <si>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</si>
  <si>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</si>
  <si>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</si>
  <si>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</si>
  <si>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</si>
  <si>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</si>
  <si>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</si>
  <si>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</si>
  <si>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</si>
  <si>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</si>
  <si>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</si>
  <si>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</si>
  <si>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</si>
  <si>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</si>
  <si>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</si>
  <si>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</si>
  <si>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</si>
  <si>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</si>
  <si>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</si>
  <si>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</si>
  <si>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</si>
  <si>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</si>
  <si>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</si>
  <si>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</si>
  <si>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</si>
  <si>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</si>
  <si>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</si>
  <si>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</si>
  <si>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</si>
  <si>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</si>
  <si>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</si>
  <si>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</si>
  <si>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</si>
  <si>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</si>
  <si>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</si>
  <si>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</si>
  <si>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</si>
  <si>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</si>
  <si>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</si>
  <si>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</si>
  <si>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</si>
  <si>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</si>
  <si>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</si>
  <si>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</si>
  <si>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</si>
  <si>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</si>
  <si>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</si>
  <si>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</si>
  <si>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</si>
  <si>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</si>
  <si>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</si>
  <si>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</si>
  <si>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</si>
  <si>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</si>
  <si>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</si>
  <si>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</si>
  <si>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</si>
  <si>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</si>
  <si>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</si>
  <si>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</si>
  <si>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</si>
  <si>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</si>
  <si>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</si>
  <si>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</si>
  <si>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</si>
  <si>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</si>
  <si>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</si>
  <si>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</si>
  <si>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</si>
  <si>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</si>
  <si>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</si>
  <si>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</si>
  <si>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</si>
  <si>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</si>
  <si>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</si>
  <si>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</si>
  <si>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</si>
  <si>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</si>
  <si>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</si>
  <si>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</si>
  <si>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</si>
  <si>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</si>
  <si>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</si>
  <si>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</si>
  <si>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</si>
  <si>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</si>
  <si>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</si>
  <si>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</si>
  <si>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</si>
  <si>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</si>
  <si>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</si>
  <si>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</si>
  <si>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</si>
  <si>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</si>
  <si>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</si>
  <si>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</si>
  <si>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</si>
  <si>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</si>
  <si>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</si>
  <si>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</si>
  <si>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</si>
  <si>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</si>
  <si>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</si>
  <si>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</si>
  <si>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</si>
  <si>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</si>
  <si>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</si>
  <si>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</si>
  <si>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</si>
  <si>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</si>
  <si>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</si>
  <si>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</si>
  <si>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</si>
  <si>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</si>
  <si>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</si>
  <si>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</si>
  <si>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</si>
  <si>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</si>
  <si>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</si>
  <si>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</si>
  <si>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</si>
  <si>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</si>
  <si>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</si>
  <si>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</si>
  <si>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</si>
  <si>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</si>
  <si>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</si>
  <si>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</si>
  <si>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</si>
  <si>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</si>
  <si>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</si>
  <si>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</si>
  <si>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</si>
  <si>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</si>
  <si>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</si>
  <si>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</si>
  <si>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</si>
  <si>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</si>
  <si>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</si>
  <si>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</si>
  <si>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</si>
  <si>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</si>
  <si>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</si>
  <si>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</si>
  <si>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</si>
  <si>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</si>
  <si>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</si>
  <si>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</si>
  <si>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</si>
  <si>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</si>
  <si>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</si>
  <si>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</si>
  <si>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</si>
  <si>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</si>
  <si>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</si>
  <si>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</si>
  <si>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</si>
  <si>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</si>
  <si>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</si>
  <si>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</si>
  <si>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</si>
  <si>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</si>
  <si>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</si>
  <si>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</si>
  <si>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</si>
  <si>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</si>
  <si>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</si>
  <si>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</si>
  <si>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</si>
  <si>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</si>
  <si>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</si>
  <si>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</si>
  <si>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</si>
  <si>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</si>
  <si>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</si>
  <si>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</si>
  <si>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</si>
  <si>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</si>
  <si>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</si>
  <si>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</si>
  <si>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</si>
  <si>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</si>
  <si>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</si>
  <si>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</si>
  <si>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</si>
  <si>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</si>
  <si>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</si>
  <si>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</si>
  <si>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</si>
  <si>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</si>
  <si>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</si>
  <si>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</si>
  <si>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</si>
  <si>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</si>
  <si>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</si>
  <si>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</si>
  <si>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</si>
  <si>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</si>
  <si>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</si>
  <si>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</si>
  <si>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</si>
  <si>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</si>
  <si>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</si>
  <si>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</si>
  <si>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</si>
  <si>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</si>
  <si>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</si>
  <si>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</si>
  <si>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</si>
  <si>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</si>
  <si>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</si>
  <si>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</si>
  <si>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</si>
  <si>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</si>
  <si>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</si>
  <si>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</si>
  <si>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</si>
  <si>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</si>
  <si>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</si>
  <si>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</si>
  <si>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</si>
  <si>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</si>
  <si>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</si>
  <si>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</si>
  <si>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</si>
  <si>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</si>
  <si>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</si>
  <si>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</si>
  <si>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</si>
  <si>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</si>
  <si>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</si>
  <si>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</si>
  <si>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</si>
  <si>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</si>
  <si>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</si>
  <si>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</si>
  <si>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</si>
  <si>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</si>
  <si>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</si>
  <si>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</si>
  <si>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</si>
  <si>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</si>
  <si>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</si>
  <si>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</si>
  <si>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</si>
  <si>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</si>
  <si>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</si>
  <si>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</si>
  <si>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</si>
  <si>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</si>
  <si>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</si>
  <si>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</si>
  <si>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</si>
  <si>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</si>
  <si>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</si>
  <si>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</si>
  <si>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</si>
  <si>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</si>
  <si>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</si>
  <si>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</si>
  <si>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</si>
  <si>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</si>
  <si>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</si>
  <si>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</si>
  <si>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</si>
  <si>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</si>
  <si>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</si>
  <si>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</si>
  <si>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</si>
  <si>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</si>
  <si>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</si>
  <si>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</si>
  <si>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</si>
  <si>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</si>
  <si>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</si>
  <si>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</si>
  <si>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</si>
  <si>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</si>
  <si>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</si>
  <si>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</si>
  <si>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</si>
  <si>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</si>
  <si>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</si>
  <si>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</si>
  <si>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</si>
  <si>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</si>
  <si>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</si>
  <si>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</si>
  <si>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</si>
  <si>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</si>
  <si>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</si>
  <si>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</si>
  <si>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</si>
  <si>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</si>
  <si>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</si>
  <si>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</si>
  <si>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</si>
  <si>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</si>
  <si>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</si>
  <si>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</si>
  <si>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</si>
  <si>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</si>
  <si>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</si>
  <si>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</si>
  <si>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</si>
  <si>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</si>
  <si>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</si>
  <si>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</si>
  <si>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</si>
  <si>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</si>
  <si>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</si>
  <si>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</si>
  <si>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</si>
  <si>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</si>
  <si>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</si>
  <si>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</si>
  <si>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</si>
  <si>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</si>
  <si>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</si>
  <si>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</si>
  <si>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</si>
  <si>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</si>
  <si>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</si>
  <si>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</si>
  <si>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</si>
  <si>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</si>
  <si>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</si>
  <si>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</si>
  <si>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</si>
  <si>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</si>
  <si>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</si>
  <si>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</si>
  <si>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</si>
  <si>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</si>
  <si>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</si>
  <si>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</si>
  <si>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</si>
  <si>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</si>
  <si>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</si>
  <si>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</si>
  <si>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</si>
  <si>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</si>
  <si>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</si>
  <si>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</si>
  <si>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</si>
  <si>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</si>
  <si>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</si>
  <si>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</si>
  <si>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</si>
  <si>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</si>
  <si>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</si>
  <si>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</si>
  <si>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</si>
  <si>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</si>
  <si>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</si>
  <si>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</si>
  <si>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</si>
  <si>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</si>
  <si>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</si>
  <si>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</si>
  <si>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</si>
  <si>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</si>
  <si>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</si>
  <si>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</si>
  <si>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</si>
  <si>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</si>
  <si>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</si>
  <si>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</si>
  <si>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</si>
  <si>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</si>
  <si>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</si>
  <si>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</si>
  <si>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</si>
  <si>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</si>
  <si>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</si>
  <si>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</si>
  <si>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</si>
  <si>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</si>
  <si>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</si>
  <si>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</si>
  <si>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</si>
  <si>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</si>
  <si>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</si>
  <si>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</si>
  <si>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</si>
  <si>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</si>
  <si>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</si>
  <si>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</si>
  <si>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</si>
  <si>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</si>
  <si>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</si>
  <si>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</si>
  <si>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</si>
  <si>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</si>
  <si>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</si>
  <si>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</si>
  <si>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</si>
  <si>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</si>
  <si>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</si>
  <si>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</si>
  <si>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</si>
  <si>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</si>
  <si>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</si>
  <si>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</si>
  <si>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</si>
  <si>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</si>
  <si>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</si>
  <si>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</si>
  <si>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</si>
  <si>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</si>
  <si>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</si>
  <si>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</si>
  <si>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</si>
  <si>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</si>
  <si>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</si>
  <si>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</si>
  <si>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</si>
  <si>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</si>
  <si>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</si>
  <si>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</si>
  <si>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</si>
  <si>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</si>
  <si>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</si>
  <si>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</si>
  <si>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</si>
  <si>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</si>
  <si>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</si>
  <si>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</si>
  <si>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</si>
  <si>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</si>
  <si>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</si>
  <si>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</si>
  <si>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</si>
  <si>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</si>
  <si>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</si>
  <si>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</si>
  <si>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</si>
  <si>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</si>
  <si>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</si>
  <si>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</si>
  <si>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</si>
  <si>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</si>
  <si>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</si>
  <si>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</si>
  <si>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</si>
  <si>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</si>
  <si>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</si>
  <si>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</si>
  <si>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</si>
  <si>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</si>
  <si>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</si>
  <si>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</si>
  <si>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</si>
  <si>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</si>
  <si>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</si>
  <si>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</si>
  <si>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</si>
  <si>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</si>
  <si>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</si>
  <si>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</si>
  <si>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</si>
  <si>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</si>
  <si>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</si>
  <si>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</si>
  <si>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</si>
  <si>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</si>
  <si>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</si>
  <si>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</si>
  <si>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</si>
  <si>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</si>
  <si>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</si>
  <si>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</si>
  <si>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</si>
  <si>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</si>
  <si>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</si>
  <si>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</si>
  <si>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</si>
  <si>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</si>
  <si>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</si>
  <si>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</si>
  <si>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</si>
  <si>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</si>
  <si>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</si>
  <si>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</si>
  <si>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</si>
  <si>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</si>
  <si>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</si>
  <si>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</si>
  <si>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</si>
  <si>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</si>
  <si>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</si>
  <si>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</si>
  <si>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</si>
  <si>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</si>
  <si>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</si>
  <si>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</si>
  <si>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</si>
  <si>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</si>
  <si>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</si>
  <si>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</si>
  <si>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</si>
  <si>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</si>
  <si>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</si>
  <si>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</si>
  <si>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</si>
  <si>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</si>
  <si>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</si>
  <si>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</si>
  <si>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</si>
  <si>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</si>
  <si>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</si>
  <si>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</si>
  <si>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</si>
  <si>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</si>
  <si>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</si>
  <si>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</si>
  <si>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</si>
  <si>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</si>
  <si>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</si>
  <si>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</si>
  <si>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</si>
  <si>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</si>
  <si>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</si>
  <si>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</si>
  <si>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</si>
  <si>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</si>
  <si>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</si>
  <si>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</si>
  <si>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</si>
  <si>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</si>
  <si>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</si>
  <si>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</si>
  <si>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</si>
  <si>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</si>
  <si>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</si>
  <si>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</si>
  <si>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</si>
  <si>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</si>
  <si>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</si>
  <si>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</si>
  <si>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</si>
  <si>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</si>
  <si>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</si>
  <si>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</si>
  <si>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</si>
  <si>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</si>
  <si>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</si>
  <si>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</si>
  <si>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</si>
  <si>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</si>
  <si>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</si>
  <si>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</si>
  <si>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</si>
  <si>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</si>
  <si>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</si>
  <si>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</si>
  <si>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</si>
  <si>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</si>
  <si>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</si>
  <si>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</si>
  <si>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</si>
  <si>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</si>
  <si>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</si>
  <si>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</si>
  <si>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</si>
  <si>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</si>
  <si>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</si>
  <si>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</si>
  <si>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</si>
  <si>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</si>
  <si>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</si>
  <si>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</si>
  <si>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</si>
  <si>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</si>
  <si>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</si>
  <si>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</si>
  <si>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</si>
  <si>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</si>
  <si>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</si>
  <si>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</si>
  <si>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</si>
  <si>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</si>
  <si>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</si>
  <si>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</si>
  <si>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</si>
  <si>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</si>
  <si>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</si>
  <si>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</si>
  <si>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</si>
  <si>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</si>
  <si>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</si>
  <si>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</si>
  <si>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</si>
  <si>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</si>
  <si>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</si>
  <si>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</si>
  <si>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</si>
  <si>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</si>
  <si>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</si>
  <si>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</si>
  <si>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</si>
  <si>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</si>
  <si>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</si>
  <si>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</si>
  <si>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</si>
  <si>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</si>
  <si>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</si>
  <si>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</si>
  <si>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</si>
  <si>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</si>
  <si>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</si>
  <si>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</si>
  <si>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</si>
  <si>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</si>
  <si>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</si>
  <si>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</si>
  <si>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</si>
  <si>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</si>
  <si>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</si>
  <si>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</si>
  <si>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</si>
  <si>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</si>
  <si>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</si>
  <si>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</si>
  <si>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</si>
  <si>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</si>
  <si>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</si>
  <si>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</si>
  <si>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</si>
  <si>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</si>
  <si>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</si>
  <si>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</si>
  <si>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</si>
  <si>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</si>
  <si>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</si>
  <si>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</si>
  <si>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</si>
  <si>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</si>
  <si>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</si>
  <si>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</si>
  <si>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</si>
  <si>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</si>
  <si>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</si>
  <si>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</si>
  <si>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</si>
  <si>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</si>
  <si>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</si>
  <si>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</si>
  <si>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</si>
  <si>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</si>
  <si>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</si>
  <si>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</si>
  <si>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</si>
  <si>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</si>
  <si>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</si>
  <si>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</si>
  <si>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</si>
  <si>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</si>
  <si>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</si>
  <si>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</si>
  <si>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</si>
  <si>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</si>
  <si>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</si>
  <si>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</si>
  <si>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</si>
  <si>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</si>
  <si>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</si>
  <si>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</si>
  <si>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</si>
  <si>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</si>
  <si>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</si>
  <si>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</si>
  <si>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</si>
  <si>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</si>
  <si>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</si>
  <si>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</si>
  <si>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</si>
  <si>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</si>
  <si>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</si>
  <si>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</si>
  <si>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</si>
  <si>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</si>
  <si>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</si>
  <si>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</si>
  <si>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</si>
  <si>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</si>
  <si>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</si>
  <si>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</si>
  <si>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</si>
  <si>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</si>
  <si>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</si>
  <si>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</si>
  <si>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</si>
  <si>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</si>
  <si>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</si>
  <si>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</si>
  <si>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</si>
  <si>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</si>
  <si>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</si>
  <si>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</si>
  <si>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</si>
  <si>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</si>
  <si>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</si>
  <si>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</si>
  <si>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</si>
  <si>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</si>
  <si>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</si>
  <si>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</si>
  <si>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</si>
  <si>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</si>
  <si>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</si>
  <si>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</si>
  <si>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</si>
  <si>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</si>
  <si>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</si>
  <si>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</si>
  <si>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</si>
  <si>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</si>
  <si>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</si>
  <si>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</si>
  <si>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</si>
  <si>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</si>
  <si>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</si>
  <si>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</si>
  <si>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</si>
  <si>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</si>
  <si>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</si>
  <si>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</si>
  <si>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</si>
  <si>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</si>
  <si>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</si>
  <si>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</si>
  <si>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</si>
  <si>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</si>
  <si>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</si>
  <si>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</si>
  <si>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</si>
  <si>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</si>
  <si>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</si>
  <si>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</si>
  <si>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</si>
  <si>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</si>
  <si>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</si>
  <si>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</si>
  <si>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</si>
  <si>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</si>
  <si>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</si>
  <si>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</si>
  <si>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</si>
  <si>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</si>
  <si>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</si>
  <si>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</si>
  <si>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</si>
  <si>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</si>
  <si>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</si>
  <si>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</si>
  <si>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</si>
  <si>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</si>
  <si>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</si>
  <si>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</si>
  <si>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</si>
  <si>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</si>
  <si>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</si>
  <si>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</si>
  <si>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</si>
  <si>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</si>
  <si>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</si>
  <si>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</si>
  <si>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</si>
  <si>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</si>
  <si>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</si>
  <si>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</si>
  <si>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</si>
  <si>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</si>
  <si>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</si>
  <si>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</si>
  <si>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</si>
  <si>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</si>
  <si>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</si>
  <si>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</si>
  <si>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</si>
  <si>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</si>
  <si>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</si>
  <si>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</si>
  <si>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</si>
  <si>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</si>
  <si>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</si>
  <si>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</si>
  <si>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</si>
  <si>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</si>
  <si>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</si>
  <si>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</si>
  <si>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</si>
  <si>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</si>
  <si>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</si>
  <si>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</si>
  <si>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</si>
  <si>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</si>
  <si>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</si>
  <si>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</si>
  <si>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</si>
  <si>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</si>
  <si>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</si>
  <si>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</si>
  <si>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</si>
  <si>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</si>
  <si>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</si>
  <si>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</si>
  <si>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</si>
  <si>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</si>
  <si>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</si>
  <si>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</si>
  <si>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</si>
  <si>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</si>
  <si>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</si>
  <si>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</si>
  <si>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</si>
  <si>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</si>
  <si>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</si>
  <si>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</si>
  <si>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</si>
  <si>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</si>
  <si>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</si>
  <si>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</si>
  <si>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</si>
  <si>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</si>
  <si>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</si>
  <si>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</si>
  <si>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</si>
  <si>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</si>
  <si>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</si>
  <si>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</si>
  <si>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</si>
  <si>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</si>
  <si>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</si>
  <si>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</si>
  <si>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</si>
  <si>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</si>
  <si>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</si>
  <si>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</si>
  <si>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</si>
  <si>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</si>
  <si>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</si>
  <si>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</si>
  <si>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</si>
  <si>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</si>
  <si>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</si>
  <si>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</si>
  <si>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</si>
  <si>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</si>
  <si>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</si>
  <si>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</si>
  <si>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</si>
  <si>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</si>
  <si>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</si>
  <si>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</si>
  <si>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</si>
  <si>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</si>
  <si>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</si>
  <si>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</si>
  <si>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</si>
  <si>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</si>
  <si>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</si>
  <si>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</si>
  <si>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</si>
  <si>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</si>
  <si>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</si>
  <si>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</si>
  <si>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</si>
  <si>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</si>
  <si>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</si>
  <si>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</si>
  <si>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</si>
  <si>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</si>
  <si>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</si>
  <si>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</si>
  <si>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</si>
  <si>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</si>
  <si>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</si>
  <si>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</si>
  <si>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</si>
  <si>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</si>
  <si>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</si>
  <si>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</si>
  <si>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</si>
  <si>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</si>
  <si>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</si>
  <si>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</si>
  <si>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</si>
  <si>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</si>
  <si>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</si>
  <si>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</si>
  <si>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</si>
  <si>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</si>
  <si>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</si>
  <si>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</si>
  <si>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</si>
  <si>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</si>
  <si>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</si>
  <si>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</si>
  <si>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</si>
  <si>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</si>
  <si>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</si>
  <si>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</si>
  <si>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</si>
  <si>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</si>
  <si>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</si>
  <si>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</si>
  <si>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</si>
  <si>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</si>
  <si>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</si>
  <si>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</si>
  <si>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</si>
  <si>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</si>
  <si>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</si>
  <si>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</si>
  <si>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</si>
  <si>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</si>
  <si>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</si>
  <si>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</si>
  <si>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</si>
  <si>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</si>
  <si>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</si>
  <si>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</si>
  <si>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</si>
  <si>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</si>
  <si>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</si>
  <si>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</si>
  <si>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</si>
  <si>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</si>
  <si>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</si>
  <si>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</si>
  <si>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</si>
  <si>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</si>
  <si>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</si>
  <si>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</si>
  <si>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</si>
  <si>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</si>
  <si>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</si>
  <si>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</si>
  <si>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</si>
  <si>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</si>
  <si>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</si>
  <si>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</si>
  <si>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</si>
  <si>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</si>
  <si>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</si>
  <si>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</si>
  <si>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</si>
  <si>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</si>
  <si>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</si>
  <si>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</si>
  <si>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</si>
  <si>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</si>
  <si>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</si>
  <si>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</si>
  <si>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</si>
  <si>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</si>
  <si>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</si>
  <si>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</si>
  <si>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</si>
  <si>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</si>
  <si>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</si>
  <si>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</si>
  <si>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</si>
  <si>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</si>
  <si>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</si>
  <si>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</si>
  <si>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</si>
  <si>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</si>
  <si>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</si>
  <si>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</si>
  <si>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</si>
  <si>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</si>
  <si>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</si>
  <si>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</si>
  <si>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</si>
  <si>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</si>
  <si>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</si>
  <si>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</si>
  <si>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</si>
  <si>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</si>
  <si>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</si>
  <si>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</si>
  <si>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</si>
  <si>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</si>
  <si>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</si>
  <si>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</si>
  <si>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</si>
  <si>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</si>
  <si>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</si>
  <si>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</si>
  <si>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</si>
  <si>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</si>
  <si>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</si>
  <si>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</si>
  <si>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</si>
  <si>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</si>
  <si>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</si>
  <si>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</si>
  <si>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</si>
  <si>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</si>
  <si>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</si>
  <si>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</si>
  <si>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</si>
  <si>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</si>
  <si>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</si>
  <si>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</si>
  <si>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</si>
  <si>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</si>
  <si>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</si>
  <si>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</si>
  <si>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</si>
  <si>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</si>
  <si>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</si>
  <si>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</si>
  <si>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</si>
  <si>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</si>
  <si>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</si>
  <si>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</si>
  <si>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</si>
  <si>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</si>
  <si>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</si>
  <si>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</si>
  <si>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</si>
  <si>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</si>
  <si>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</si>
  <si>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</si>
  <si>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</si>
  <si>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</si>
  <si>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</si>
  <si>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</si>
  <si>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</si>
  <si>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</si>
  <si>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</si>
  <si>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</si>
  <si>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</si>
  <si>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</si>
  <si>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</si>
  <si>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</si>
  <si>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</si>
  <si>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</si>
  <si>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</si>
  <si>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</si>
  <si>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</si>
  <si>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</si>
  <si>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</si>
  <si>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</si>
  <si>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</si>
  <si>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</si>
  <si>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</si>
  <si>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</si>
  <si>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</si>
  <si>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</si>
  <si>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</si>
  <si>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</si>
  <si>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</si>
  <si>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</si>
  <si>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</si>
  <si>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</si>
  <si>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</si>
  <si>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</si>
  <si>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</si>
  <si>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</si>
  <si>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</si>
  <si>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</si>
  <si>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</si>
  <si>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</si>
  <si>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</si>
  <si>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</si>
  <si>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</si>
  <si>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</si>
  <si>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</si>
  <si>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</si>
  <si>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</si>
  <si>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</si>
  <si>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</si>
  <si>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</si>
  <si>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</si>
  <si>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</si>
  <si>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</si>
  <si>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</si>
  <si>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</si>
  <si>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</si>
  <si>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</si>
  <si>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</si>
  <si>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</si>
  <si>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</si>
  <si>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</si>
  <si>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</si>
  <si>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</si>
  <si>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</si>
  <si>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</si>
  <si>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</si>
  <si>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</si>
  <si>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</si>
  <si>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</si>
  <si>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</si>
  <si>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</si>
  <si>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</si>
  <si>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</si>
  <si>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</si>
  <si>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</si>
  <si>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</si>
  <si>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</si>
  <si>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</si>
  <si>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</si>
  <si>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</si>
  <si>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</si>
  <si>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</si>
  <si>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</si>
  <si>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</si>
  <si>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</si>
  <si>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</si>
  <si>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</si>
  <si>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</si>
  <si>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</si>
  <si>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</si>
  <si>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</si>
  <si>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</si>
  <si>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</si>
  <si>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</si>
  <si>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</si>
  <si>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</si>
  <si>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</si>
  <si>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</si>
  <si>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</si>
  <si>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</si>
  <si>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</si>
  <si>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</si>
  <si>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</si>
  <si>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</si>
  <si>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</si>
  <si>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</si>
  <si>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</si>
  <si>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</si>
  <si>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</si>
  <si>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</si>
  <si>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</si>
  <si>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</si>
  <si>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</si>
  <si>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</si>
  <si>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</si>
  <si>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</si>
  <si>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</si>
  <si>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</si>
  <si>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</si>
  <si>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</si>
  <si>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</si>
  <si>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</si>
  <si>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</si>
  <si>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</si>
  <si>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</si>
  <si>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</si>
  <si>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</si>
  <si>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</si>
  <si>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</si>
  <si>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</si>
  <si>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</si>
  <si>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</si>
  <si>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</si>
  <si>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</si>
  <si>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</si>
  <si>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</si>
  <si>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</si>
  <si>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</si>
  <si>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</si>
  <si>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</si>
  <si>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</si>
  <si>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</si>
  <si>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</si>
  <si>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</si>
  <si>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</si>
  <si>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</si>
  <si>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</si>
  <si>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</si>
  <si>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</si>
  <si>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</si>
  <si>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</si>
  <si>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</si>
  <si>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</si>
  <si>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</si>
  <si>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</si>
  <si>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</si>
  <si>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</si>
  <si>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</si>
  <si>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</si>
  <si>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</si>
  <si>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</si>
  <si>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</si>
  <si>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</si>
  <si>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</si>
  <si>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</si>
  <si>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</si>
  <si>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</si>
  <si>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</si>
  <si>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</si>
  <si>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</si>
  <si>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</si>
  <si>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</si>
  <si>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</si>
  <si>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</si>
  <si>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</si>
  <si>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</si>
  <si>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</si>
  <si>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</si>
  <si>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</si>
  <si>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</si>
  <si>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</si>
  <si>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</si>
  <si>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</si>
  <si>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</si>
  <si>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</si>
  <si>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</si>
  <si>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</si>
  <si>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</si>
  <si>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</si>
  <si>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</si>
  <si>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</si>
  <si>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</si>
  <si>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</si>
  <si>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</si>
  <si>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</si>
  <si>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</si>
  <si>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</si>
  <si>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</si>
  <si>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</si>
  <si>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</si>
  <si>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</si>
  <si>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</si>
  <si>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</si>
  <si>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</si>
  <si>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</si>
  <si>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</si>
  <si>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</si>
  <si>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</si>
  <si>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</si>
  <si>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</si>
  <si>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</si>
  <si>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</si>
  <si>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</si>
  <si>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</si>
  <si>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</si>
  <si>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</si>
  <si>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</si>
  <si>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</si>
  <si>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</si>
  <si>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</si>
  <si>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</si>
  <si>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</si>
  <si>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</si>
  <si>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</si>
  <si>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</si>
  <si>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</si>
  <si>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</si>
  <si>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</si>
  <si>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</si>
  <si>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</si>
  <si>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</si>
  <si>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</si>
  <si>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</si>
  <si>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</si>
  <si>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</si>
  <si>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</si>
  <si>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</si>
  <si>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</si>
  <si>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</si>
  <si>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</si>
  <si>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</si>
  <si>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</si>
  <si>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</si>
  <si>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</si>
  <si>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</si>
  <si>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</si>
  <si>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</si>
  <si>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</si>
  <si>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</si>
  <si>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</si>
  <si>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</si>
  <si>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</si>
  <si>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</si>
  <si>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</si>
  <si>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</si>
  <si>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</si>
  <si>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</si>
  <si>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</si>
  <si>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</si>
  <si>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</si>
  <si>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</si>
  <si>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</si>
  <si>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</si>
  <si>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</si>
  <si>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</si>
  <si>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</si>
  <si>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</si>
  <si>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</si>
  <si>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</si>
  <si>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</si>
  <si>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</si>
  <si>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</si>
  <si>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</si>
  <si>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</si>
  <si>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</si>
  <si>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</si>
  <si>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</si>
  <si>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</si>
  <si>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</si>
  <si>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</si>
  <si>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</si>
  <si>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</si>
  <si>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</si>
  <si>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</si>
  <si>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</si>
  <si>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</si>
  <si>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</si>
  <si>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</si>
  <si>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</si>
  <si>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</si>
  <si>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</si>
  <si>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</si>
  <si>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</si>
  <si>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</si>
  <si>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</si>
  <si>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</si>
  <si>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</si>
  <si>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</si>
  <si>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</si>
  <si>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</si>
  <si>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</si>
  <si>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</si>
  <si>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</si>
  <si>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</si>
  <si>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</si>
  <si>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</si>
  <si>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</si>
  <si>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</si>
  <si>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</si>
  <si>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</si>
  <si>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</si>
  <si>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</si>
  <si>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</si>
  <si>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</si>
  <si>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</si>
  <si>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</si>
  <si>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</si>
  <si>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</si>
  <si>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</si>
  <si>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</si>
  <si>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</si>
  <si>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</si>
  <si>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</si>
  <si>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</si>
  <si>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</si>
  <si>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</si>
  <si>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</si>
  <si>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</si>
  <si>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</si>
  <si>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</si>
  <si>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</si>
  <si>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</si>
  <si>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</si>
  <si>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</si>
  <si>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</si>
  <si>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</si>
  <si>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</si>
  <si>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</si>
  <si>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</si>
  <si>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</si>
  <si>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</si>
  <si>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</si>
  <si>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</si>
  <si>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</si>
  <si>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</si>
  <si>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</si>
  <si>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</si>
  <si>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</si>
  <si>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</si>
  <si>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</si>
  <si>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</si>
  <si>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</si>
  <si>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</si>
  <si>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</si>
  <si>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</si>
  <si>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</si>
  <si>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</si>
  <si>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</si>
  <si>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</si>
  <si>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</si>
  <si>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</si>
  <si>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</si>
  <si>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</si>
  <si>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</si>
  <si>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</si>
  <si>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</si>
  <si>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</si>
  <si>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</si>
  <si>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</si>
  <si>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</si>
  <si>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</si>
  <si>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</si>
  <si>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</si>
  <si>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</si>
  <si>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</si>
  <si>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</si>
  <si>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</si>
  <si>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</si>
  <si>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</si>
  <si>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</si>
  <si>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</si>
  <si>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</si>
  <si>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</si>
  <si>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</si>
  <si>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</si>
  <si>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</si>
  <si>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</si>
  <si>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</si>
  <si>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</si>
  <si>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</si>
  <si>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</si>
  <si>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</si>
  <si>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</si>
  <si>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</si>
  <si>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</si>
  <si>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</si>
  <si>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</si>
  <si>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</si>
  <si>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</si>
  <si>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</si>
  <si>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</si>
  <si>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</si>
  <si>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</si>
  <si>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</si>
  <si>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</si>
  <si>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</si>
  <si>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</si>
  <si>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</si>
  <si>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</si>
  <si>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</si>
  <si>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</si>
  <si>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</si>
  <si>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</si>
  <si>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</si>
  <si>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</si>
  <si>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</si>
  <si>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</si>
  <si>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</si>
  <si>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</si>
  <si>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</si>
  <si>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</si>
  <si>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</si>
  <si>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</si>
  <si>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</si>
  <si>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</si>
  <si>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</si>
  <si>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</si>
  <si>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</si>
  <si>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</si>
  <si>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</si>
  <si>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</si>
  <si>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</si>
  <si>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</si>
  <si>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</si>
  <si>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</si>
  <si>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</si>
  <si>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</si>
  <si>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</si>
  <si>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</si>
  <si>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</si>
  <si>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</si>
  <si>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</si>
  <si>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</si>
  <si>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</si>
  <si>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</si>
  <si>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</si>
  <si>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</si>
  <si>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</si>
  <si>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</si>
  <si>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</si>
  <si>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</si>
  <si>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</si>
  <si>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</si>
  <si>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</si>
  <si>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</si>
  <si>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</si>
  <si>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</si>
  <si>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</si>
  <si>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</si>
  <si>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</si>
  <si>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</si>
  <si>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</si>
  <si>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</si>
  <si>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</si>
  <si>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</si>
  <si>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</si>
  <si>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</si>
  <si>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</si>
  <si>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</si>
  <si>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</si>
  <si>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</si>
  <si>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</si>
  <si>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</si>
  <si>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</si>
  <si>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</si>
  <si>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</si>
  <si>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</si>
  <si>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</si>
  <si>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</si>
  <si>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</si>
  <si>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</si>
  <si>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</si>
  <si>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</si>
  <si>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</si>
  <si>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</si>
  <si>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</si>
  <si>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</si>
  <si>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</si>
  <si>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</si>
  <si>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</si>
  <si>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</si>
  <si>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</si>
  <si>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</si>
  <si>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</si>
  <si>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</si>
  <si>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</si>
  <si>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</si>
  <si>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</si>
  <si>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</si>
  <si>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</si>
  <si>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</si>
  <si>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</si>
  <si>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</si>
  <si>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</si>
  <si>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</si>
  <si>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</si>
  <si>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</si>
  <si>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</si>
  <si>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</si>
  <si>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</si>
  <si>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</si>
  <si>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</si>
  <si>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</si>
  <si>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</si>
  <si>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</si>
  <si>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</si>
  <si>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</si>
  <si>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</si>
  <si>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</si>
  <si>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</si>
  <si>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</si>
  <si>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</si>
  <si>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</si>
  <si>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</si>
  <si>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</si>
  <si>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</si>
  <si>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</si>
  <si>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</si>
  <si>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</si>
  <si>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</si>
  <si>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</si>
  <si>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</si>
  <si>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</si>
  <si>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</si>
  <si>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</si>
  <si>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</si>
  <si>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</si>
  <si>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</si>
  <si>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</si>
  <si>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</si>
  <si>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</si>
  <si>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</si>
  <si>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</si>
  <si>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</si>
  <si>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</si>
  <si>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</si>
  <si>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</si>
  <si>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</si>
  <si>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</si>
  <si>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</si>
  <si>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</si>
  <si>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</si>
  <si>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</si>
  <si>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</si>
  <si>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</si>
  <si>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</si>
  <si>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</si>
  <si>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</si>
  <si>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</si>
  <si>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</si>
  <si>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</si>
  <si>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</si>
  <si>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</si>
  <si>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</si>
  <si>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</si>
  <si>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</si>
  <si>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</si>
  <si>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</si>
  <si>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</si>
  <si>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</si>
  <si>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</si>
  <si>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</si>
  <si>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</si>
  <si>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</si>
  <si>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</si>
  <si>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</si>
  <si>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</si>
  <si>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</si>
  <si>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</si>
  <si>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</si>
  <si>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</si>
  <si>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</si>
  <si>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</si>
  <si>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</si>
  <si>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</si>
  <si>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</si>
  <si>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</si>
  <si>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</si>
  <si>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</si>
  <si>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</si>
  <si>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</si>
  <si>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</si>
  <si>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</si>
  <si>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</si>
  <si>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</si>
  <si>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</si>
  <si>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</si>
  <si>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</si>
  <si>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</si>
  <si>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</si>
  <si>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</si>
  <si>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</si>
  <si>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</si>
  <si>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</si>
  <si>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</si>
  <si>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</si>
  <si>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</si>
  <si>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</si>
  <si>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</si>
  <si>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</si>
  <si>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</si>
  <si>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</si>
  <si>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</si>
  <si>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</si>
  <si>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</si>
  <si>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</si>
  <si>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</si>
  <si>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</si>
  <si>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</si>
  <si>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</si>
  <si>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</si>
  <si>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</si>
  <si>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</si>
  <si>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</si>
  <si>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</si>
  <si>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</si>
  <si>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</si>
  <si>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</si>
  <si>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</si>
  <si>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</si>
  <si>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</si>
  <si>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</si>
  <si>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</si>
  <si>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</si>
  <si>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</si>
  <si>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</si>
  <si>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</si>
  <si>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</si>
  <si>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</si>
  <si>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</si>
  <si>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</si>
  <si>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</si>
  <si>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</si>
  <si>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</si>
  <si>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</si>
  <si>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</si>
  <si>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</si>
  <si>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</si>
  <si>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</si>
  <si>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</si>
  <si>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</si>
  <si>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</si>
  <si>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</si>
  <si>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</si>
  <si>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</si>
  <si>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</si>
  <si>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</si>
  <si>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</si>
  <si>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</si>
  <si>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</si>
  <si>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</si>
  <si>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</si>
  <si>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</si>
  <si>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</si>
  <si>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</si>
  <si>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</si>
  <si>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</si>
  <si>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</si>
  <si>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</si>
  <si>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</si>
  <si>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</si>
  <si>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</si>
  <si>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</si>
  <si>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</si>
  <si>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</si>
  <si>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</si>
  <si>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</si>
  <si>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</si>
  <si>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</si>
  <si>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</si>
  <si>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</si>
  <si>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</si>
  <si>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</si>
  <si>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</si>
  <si>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</si>
  <si>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</si>
  <si>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</si>
  <si>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</si>
  <si>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</si>
  <si>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</si>
  <si>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</si>
  <si>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</si>
  <si>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</si>
  <si>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</si>
  <si>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</si>
  <si>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</si>
  <si>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</si>
  <si>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</si>
  <si>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</si>
  <si>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</si>
  <si>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</si>
  <si>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</si>
  <si>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</si>
  <si>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</si>
  <si>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</si>
  <si>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</si>
  <si>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</si>
  <si>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</si>
  <si>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</si>
  <si>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</si>
  <si>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</si>
  <si>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</si>
  <si>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</si>
  <si>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</si>
  <si>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</si>
  <si>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</si>
  <si>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</si>
  <si>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</si>
  <si>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</si>
  <si>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</si>
  <si>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</si>
  <si>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</si>
  <si>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</si>
  <si>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</si>
  <si>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</si>
  <si>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</si>
  <si>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</si>
  <si>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</si>
  <si>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</si>
  <si>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</si>
  <si>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</si>
  <si>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</si>
  <si>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</si>
  <si>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</si>
  <si>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</si>
  <si>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</si>
  <si>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</si>
  <si>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</si>
  <si>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</si>
  <si>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</si>
  <si>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</si>
  <si>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</si>
  <si>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</si>
  <si>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</si>
  <si>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</si>
  <si>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</si>
  <si>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</si>
  <si>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</si>
  <si>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</si>
  <si>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</si>
  <si>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</si>
  <si>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</si>
  <si>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</si>
  <si>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</si>
  <si>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</si>
  <si>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</si>
  <si>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</si>
  <si>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</si>
  <si>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</si>
  <si>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</si>
  <si>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</si>
  <si>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</si>
  <si>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</si>
  <si>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</si>
  <si>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</si>
  <si>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</si>
  <si>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</si>
  <si>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</si>
  <si>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</si>
  <si>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</si>
  <si>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</si>
  <si>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</si>
  <si>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</si>
  <si>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</si>
  <si>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</si>
  <si>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</si>
  <si>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</si>
  <si>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</si>
  <si>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</si>
  <si>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</si>
  <si>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</si>
  <si>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</si>
  <si>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</si>
  <si>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</si>
  <si>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</si>
  <si>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</si>
  <si>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</si>
  <si>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</si>
  <si>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</si>
  <si>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</si>
  <si>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</si>
  <si>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</si>
  <si>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</si>
  <si>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</si>
  <si>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</si>
  <si>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</si>
  <si>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</si>
  <si>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</si>
  <si>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</si>
  <si>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</si>
  <si>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</si>
  <si>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</si>
  <si>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</si>
  <si>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</si>
  <si>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</si>
  <si>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</si>
  <si>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</si>
  <si>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</si>
  <si>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</si>
  <si>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</si>
  <si>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</si>
  <si>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</si>
  <si>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</si>
  <si>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</si>
  <si>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</si>
  <si>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</si>
  <si>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</si>
  <si>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</si>
  <si>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</si>
  <si>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</si>
  <si>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</si>
  <si>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</si>
  <si>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</si>
  <si>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</si>
  <si>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</si>
  <si>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</si>
  <si>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</si>
  <si>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</si>
  <si>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</si>
  <si>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</si>
  <si>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</si>
  <si>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</si>
  <si>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</si>
  <si>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</si>
  <si>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</si>
  <si>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</si>
  <si>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</si>
  <si>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</si>
  <si>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</si>
  <si>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</si>
  <si>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</si>
  <si>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</si>
  <si>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</si>
  <si>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</si>
  <si>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</si>
  <si>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</si>
  <si>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</si>
  <si>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</si>
  <si>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</si>
  <si>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</si>
  <si>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</si>
  <si>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</si>
  <si>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</si>
  <si>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</si>
  <si>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</si>
  <si>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</si>
  <si>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</si>
  <si>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</si>
  <si>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</si>
  <si>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</si>
  <si>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</si>
  <si>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</si>
  <si>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</si>
  <si>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</si>
  <si>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</si>
  <si>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</si>
  <si>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</si>
  <si>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</si>
  <si>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</si>
  <si>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</si>
  <si>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</si>
  <si>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</si>
  <si>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</si>
  <si>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</si>
  <si>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</si>
  <si>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</si>
  <si>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</si>
  <si>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</si>
  <si>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</si>
  <si>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</si>
  <si>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</si>
  <si>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</si>
  <si>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</si>
  <si>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</si>
  <si>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</si>
  <si>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</si>
  <si>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</si>
  <si>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</si>
  <si>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</si>
  <si>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</si>
  <si>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</si>
  <si>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</si>
  <si>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</si>
  <si>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</si>
  <si>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</si>
  <si>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</si>
  <si>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</si>
  <si>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</si>
  <si>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</si>
  <si>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</si>
  <si>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</si>
  <si>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</si>
  <si>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</si>
  <si>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</si>
  <si>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</si>
  <si>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</si>
  <si>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</si>
  <si>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</si>
  <si>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</si>
  <si>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</si>
  <si>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</si>
  <si>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</si>
  <si>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</si>
  <si>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</si>
  <si>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</si>
  <si>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</si>
  <si>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</si>
  <si>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</si>
  <si>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</si>
  <si>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</si>
  <si>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</si>
  <si>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</si>
  <si>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</si>
  <si>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</si>
  <si>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</si>
  <si>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</si>
  <si>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</si>
  <si>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</si>
  <si>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</si>
  <si>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</si>
  <si>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</si>
  <si>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</si>
  <si>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</si>
  <si>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</si>
  <si>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</si>
  <si>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</si>
  <si>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</si>
  <si>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</si>
  <si>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</si>
  <si>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</si>
  <si>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</si>
  <si>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</si>
  <si>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</si>
  <si>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</si>
  <si>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</si>
  <si>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</si>
  <si>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</si>
  <si>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</si>
  <si>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</si>
  <si>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</si>
  <si>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</si>
  <si>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</si>
  <si>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</si>
  <si>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</si>
  <si>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</si>
  <si>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</si>
  <si>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</si>
  <si>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</si>
  <si>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</si>
  <si>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</si>
  <si>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</si>
  <si>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</si>
  <si>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</si>
  <si>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</si>
  <si>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</si>
  <si>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</si>
  <si>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</si>
  <si>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</si>
  <si>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</si>
  <si>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</si>
  <si>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</si>
  <si>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</si>
  <si>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</si>
  <si>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</si>
  <si>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</si>
  <si>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</si>
  <si>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</si>
  <si>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</si>
  <si>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</si>
  <si>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</si>
  <si>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</si>
  <si>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</si>
  <si>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</si>
  <si>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</si>
  <si>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</si>
  <si>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</si>
  <si>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</si>
  <si>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</si>
  <si>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</si>
  <si>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</si>
  <si>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</si>
  <si>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</si>
  <si>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</si>
  <si>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</si>
  <si>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</si>
  <si>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</si>
  <si>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</si>
  <si>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</si>
  <si>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</si>
  <si>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</si>
  <si>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</si>
  <si>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</si>
  <si>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</si>
  <si>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</si>
  <si>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</si>
  <si>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</si>
  <si>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</si>
  <si>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</si>
  <si>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</si>
  <si>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</si>
  <si>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</si>
  <si>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</si>
  <si>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</si>
  <si>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</si>
  <si>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</si>
  <si>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</si>
  <si>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</si>
  <si>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</si>
  <si>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</si>
  <si>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</si>
  <si>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</si>
  <si>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</si>
  <si>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</si>
  <si>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</si>
  <si>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</si>
  <si>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</si>
  <si>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</si>
  <si>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</si>
  <si>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</si>
  <si>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</si>
  <si>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</si>
  <si>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</si>
  <si>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</si>
  <si>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</si>
  <si>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</si>
  <si>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</si>
  <si>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</si>
  <si>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</si>
  <si>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</si>
  <si>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</si>
  <si>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</si>
  <si>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</si>
  <si>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</si>
  <si>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</si>
  <si>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</si>
  <si>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</si>
  <si>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</si>
  <si>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</si>
  <si>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</si>
  <si>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</si>
  <si>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</si>
  <si>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</si>
  <si>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</si>
  <si>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</si>
  <si>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</si>
  <si>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</si>
  <si>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</si>
  <si>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</si>
  <si>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</si>
  <si>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</si>
  <si>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</si>
  <si>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</si>
  <si>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</si>
  <si>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</si>
  <si>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</si>
  <si>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</si>
  <si>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</si>
  <si>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</si>
  <si>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</si>
  <si>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</si>
  <si>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</si>
  <si>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</si>
  <si>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</si>
  <si>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</si>
  <si>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</si>
  <si>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</si>
  <si>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</si>
  <si>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</si>
  <si>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</si>
  <si>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</si>
  <si>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</si>
  <si>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</si>
  <si>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</si>
  <si>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</si>
  <si>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</si>
  <si>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</si>
  <si>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</si>
  <si>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</si>
  <si>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</si>
  <si>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</si>
  <si>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</si>
  <si>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</si>
  <si>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</si>
  <si>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</si>
  <si>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</si>
  <si>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</si>
  <si>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</si>
  <si>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</si>
  <si>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</si>
  <si>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</si>
  <si>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</si>
  <si>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</si>
  <si>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</si>
  <si>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</si>
  <si>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</si>
  <si>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</si>
  <si>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</si>
  <si>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</si>
  <si>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</si>
  <si>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</si>
  <si>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</si>
  <si>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</si>
  <si>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</si>
  <si>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</si>
  <si>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</si>
  <si>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</si>
  <si>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</si>
  <si>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</si>
  <si>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</si>
  <si>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</si>
  <si>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</si>
  <si>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</si>
  <si>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</si>
  <si>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</si>
  <si>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</si>
  <si>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</si>
  <si>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</si>
  <si>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</si>
  <si>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</si>
  <si>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</si>
  <si>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</si>
  <si>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</si>
  <si>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</si>
  <si>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</si>
  <si>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</si>
  <si>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</si>
  <si>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</si>
  <si>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</si>
  <si>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</si>
  <si>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</si>
  <si>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</si>
  <si>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</si>
  <si>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</si>
  <si>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</si>
  <si>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</si>
  <si>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</si>
  <si>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</si>
  <si>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</si>
  <si>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</si>
  <si>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</si>
  <si>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</si>
  <si>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</si>
  <si>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</si>
  <si>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</si>
  <si>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</si>
  <si>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</si>
  <si>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</si>
  <si>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</si>
  <si>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</si>
  <si>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</si>
  <si>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</si>
  <si>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</si>
  <si>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</si>
  <si>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</si>
  <si>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</si>
  <si>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</si>
  <si>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</si>
  <si>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</si>
  <si>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</si>
  <si>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</si>
  <si>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</si>
  <si>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</si>
  <si>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</si>
  <si>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</si>
  <si>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</si>
  <si>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</si>
  <si>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</si>
  <si>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</si>
  <si>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</si>
  <si>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</si>
  <si>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</si>
  <si>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</si>
  <si>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</si>
  <si>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</si>
  <si>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</si>
  <si>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</si>
  <si>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</si>
  <si>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</si>
  <si>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</si>
  <si>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</si>
  <si>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</si>
  <si>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</si>
  <si>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</si>
  <si>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</si>
  <si>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</si>
  <si>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</si>
  <si>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</si>
  <si>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</si>
  <si>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</si>
  <si>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</si>
  <si>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</si>
  <si>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</si>
  <si>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</si>
  <si>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</si>
  <si>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</si>
  <si>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</si>
  <si>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</si>
  <si>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</si>
  <si>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</si>
  <si>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</si>
  <si>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</si>
  <si>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</si>
  <si>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</si>
  <si>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</si>
  <si>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</si>
  <si>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</si>
  <si>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</si>
  <si>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</si>
  <si>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</si>
  <si>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</si>
  <si>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</si>
  <si>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</si>
  <si>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</si>
  <si>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</si>
  <si>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</si>
  <si>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</si>
  <si>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</si>
  <si>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</si>
  <si>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</si>
  <si>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</si>
  <si>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</si>
  <si>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</si>
  <si>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</si>
  <si>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</si>
  <si>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</si>
  <si>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</si>
  <si>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</si>
  <si>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</si>
  <si>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</si>
  <si>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</si>
  <si>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</si>
  <si>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</si>
  <si>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</si>
  <si>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</si>
  <si>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</si>
  <si>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</si>
  <si>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</si>
  <si>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</si>
  <si>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</si>
  <si>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</si>
  <si>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</si>
  <si>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</si>
  <si>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</si>
  <si>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</si>
  <si>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</si>
  <si>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</si>
  <si>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</si>
  <si>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</si>
  <si>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</si>
  <si>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</si>
  <si>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</si>
  <si>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</si>
  <si>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</si>
  <si>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</si>
  <si>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</si>
  <si>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</si>
  <si>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</si>
  <si>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</si>
  <si>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</si>
  <si>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</si>
  <si>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</si>
  <si>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</si>
  <si>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</si>
  <si>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</si>
  <si>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</si>
  <si>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</si>
  <si>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</si>
  <si>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</si>
  <si>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</si>
  <si>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</si>
  <si>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</si>
  <si>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</si>
  <si>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</si>
  <si>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</si>
  <si>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</si>
  <si>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</si>
  <si>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</si>
  <si>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</si>
  <si>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</si>
  <si>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</si>
  <si>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</si>
  <si>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</si>
  <si>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</si>
  <si>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</si>
  <si>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</si>
  <si>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</si>
  <si>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</si>
  <si>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</si>
  <si>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</si>
  <si>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</si>
  <si>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</si>
  <si>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</si>
  <si>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</si>
  <si>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</si>
  <si>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</si>
  <si>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</si>
  <si>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</si>
  <si>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</si>
  <si>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</si>
  <si>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</si>
  <si>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</si>
  <si>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</si>
  <si>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</si>
  <si>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</si>
  <si>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</si>
  <si>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</si>
  <si>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</si>
  <si>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</si>
  <si>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</si>
  <si>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</si>
  <si>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</si>
  <si>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</si>
  <si>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</si>
  <si>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</si>
  <si>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</si>
  <si>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</si>
  <si>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</si>
  <si>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</si>
  <si>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</si>
  <si>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</si>
  <si>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</si>
  <si>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</si>
  <si>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</si>
  <si>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</si>
  <si>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</si>
  <si>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</si>
  <si>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</si>
  <si>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</si>
  <si>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</si>
  <si>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</si>
  <si>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</si>
  <si>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</si>
  <si>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</si>
  <si>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</si>
  <si>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</si>
  <si>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</si>
  <si>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</si>
  <si>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</si>
  <si>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</si>
  <si>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</si>
  <si>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</si>
  <si>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</si>
  <si>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</si>
  <si>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</si>
  <si>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</si>
  <si>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</si>
  <si>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</si>
  <si>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</si>
  <si>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</si>
  <si>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</si>
  <si>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</si>
  <si>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</si>
  <si>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</si>
  <si>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</si>
  <si>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</si>
  <si>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</si>
  <si>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</si>
  <si>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</si>
  <si>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</si>
  <si>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</si>
  <si>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</si>
  <si>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</si>
  <si>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</si>
  <si>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</si>
  <si>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</si>
  <si>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</si>
  <si>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</si>
  <si>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</si>
  <si>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</si>
  <si>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</si>
  <si>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</si>
  <si>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</si>
  <si>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</si>
  <si>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</si>
  <si>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</si>
  <si>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</si>
  <si>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</si>
  <si>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</si>
  <si>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</si>
  <si>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</si>
  <si>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</si>
  <si>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</si>
  <si>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</si>
  <si>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</si>
  <si>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</si>
  <si>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</si>
  <si>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</si>
  <si>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</si>
  <si>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</si>
  <si>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</si>
  <si>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</si>
  <si>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</si>
  <si>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</si>
  <si>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</si>
  <si>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</si>
  <si>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</si>
  <si>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</si>
  <si>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</si>
  <si>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</si>
  <si>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</si>
  <si>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</si>
  <si>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</si>
  <si>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</si>
  <si>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</si>
  <si>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</si>
  <si>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</si>
  <si>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</si>
  <si>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</si>
  <si>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</si>
  <si>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</si>
  <si>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</si>
  <si>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</si>
  <si>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</si>
  <si>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</si>
  <si>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</si>
  <si>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</si>
  <si>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</si>
  <si>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</si>
  <si>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</si>
  <si>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</si>
  <si>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</si>
  <si>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</si>
  <si>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</si>
  <si>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</si>
  <si>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</si>
  <si>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</si>
  <si>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</si>
  <si>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</si>
  <si>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</si>
  <si>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</si>
  <si>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</si>
  <si>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</si>
  <si>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</si>
  <si>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</si>
  <si>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</si>
  <si>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</si>
  <si>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</si>
  <si>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</si>
  <si>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</si>
  <si>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</si>
  <si>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</si>
  <si>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</si>
  <si>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</si>
  <si>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</si>
  <si>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</si>
  <si>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</si>
  <si>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</si>
  <si>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</si>
  <si>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</si>
  <si>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</si>
  <si>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</si>
  <si>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</si>
  <si>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</si>
  <si>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</si>
  <si>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</si>
  <si>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</si>
  <si>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</si>
  <si>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</si>
  <si>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</si>
  <si>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</si>
  <si>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</si>
  <si>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</si>
  <si>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</si>
  <si>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</si>
  <si>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</si>
  <si>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</si>
  <si>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</si>
  <si>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</si>
  <si>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</si>
  <si>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</si>
  <si>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</si>
  <si>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</si>
  <si>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</si>
  <si>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</si>
  <si>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</si>
  <si>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</si>
  <si>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</si>
  <si>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</si>
  <si>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</si>
  <si>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</si>
  <si>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</si>
  <si>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</si>
  <si>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</si>
  <si>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</si>
  <si>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</si>
  <si>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</si>
  <si>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</si>
  <si>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</si>
  <si>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</si>
  <si>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</si>
  <si>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</si>
  <si>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</si>
  <si>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</si>
  <si>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</si>
  <si>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</si>
  <si>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</si>
  <si>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</si>
  <si>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</si>
  <si>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</si>
  <si>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</si>
  <si>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</si>
  <si>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</si>
  <si>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</si>
  <si>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</si>
  <si>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</si>
  <si>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</si>
  <si>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</si>
  <si>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</si>
  <si>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</si>
  <si>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</si>
  <si>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</si>
  <si>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</si>
  <si>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</si>
  <si>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</si>
  <si>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</si>
  <si>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</si>
  <si>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</si>
  <si>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</si>
  <si>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</si>
  <si>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</si>
  <si>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</si>
  <si>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</si>
  <si>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</si>
  <si>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</si>
  <si>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</si>
  <si>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</si>
  <si>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</si>
  <si>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</si>
  <si>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</si>
  <si>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</si>
  <si>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</si>
  <si>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</si>
  <si>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</si>
  <si>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</si>
  <si>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</si>
  <si>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</si>
  <si>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</si>
  <si>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</si>
  <si>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</si>
  <si>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</si>
  <si>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</si>
  <si>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</si>
  <si>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</si>
  <si>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</si>
  <si>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</si>
  <si>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</si>
  <si>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</si>
  <si>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</si>
  <si>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</si>
  <si>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</si>
  <si>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</si>
  <si>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</si>
  <si>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</si>
  <si>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</si>
  <si>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</si>
  <si>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</si>
  <si>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</si>
  <si>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</si>
  <si>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</si>
  <si>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</si>
  <si>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</si>
  <si>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</si>
  <si>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</si>
  <si>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</si>
  <si>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</si>
  <si>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</si>
  <si>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</si>
  <si>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</si>
  <si>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</si>
  <si>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</si>
  <si>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</si>
  <si>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</si>
  <si>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</si>
  <si>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</si>
  <si>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</si>
  <si>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</si>
  <si>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</si>
  <si>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</si>
  <si>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</si>
  <si>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</si>
  <si>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</si>
  <si>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</si>
  <si>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</si>
  <si>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</si>
  <si>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</si>
  <si>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</si>
  <si>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</si>
  <si>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</si>
  <si>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</si>
  <si>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</si>
  <si>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</si>
  <si>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</si>
  <si>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</si>
  <si>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</si>
  <si>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</si>
  <si>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</si>
  <si>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</si>
  <si>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</si>
  <si>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</si>
  <si>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</si>
  <si>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</si>
  <si>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</si>
  <si>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</si>
  <si>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</si>
  <si>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</si>
  <si>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</si>
  <si>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</si>
  <si>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</si>
  <si>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</si>
  <si>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</si>
  <si>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</si>
  <si>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</si>
  <si>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</si>
  <si>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</si>
  <si>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</si>
  <si>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</si>
  <si>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</si>
  <si>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</si>
  <si>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</si>
  <si>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</si>
  <si>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</si>
  <si>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</si>
  <si>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</si>
  <si>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</si>
  <si>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</si>
  <si>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</si>
  <si>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</si>
  <si>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</si>
  <si>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</si>
  <si>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</si>
  <si>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</si>
  <si>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</si>
  <si>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</si>
  <si>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</si>
  <si>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</si>
  <si>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</si>
  <si>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</si>
  <si>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</si>
  <si>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</si>
  <si>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</si>
  <si>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</si>
  <si>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</si>
  <si>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</si>
  <si>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</si>
  <si>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</si>
  <si>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</si>
  <si>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</si>
  <si>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</si>
  <si>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</si>
  <si>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</si>
  <si>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</si>
  <si>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</si>
  <si>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</si>
  <si>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</si>
  <si>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</si>
  <si>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</si>
  <si>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</si>
  <si>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</si>
  <si>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</si>
  <si>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</si>
  <si>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</si>
  <si>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</si>
  <si>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</si>
  <si>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</si>
  <si>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</si>
  <si>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</si>
  <si>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</si>
  <si>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</si>
  <si>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</si>
  <si>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</si>
  <si>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</si>
  <si>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</si>
  <si>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</si>
  <si>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</si>
  <si>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</si>
  <si>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</si>
  <si>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</si>
  <si>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</si>
  <si>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</si>
  <si>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</si>
  <si>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</si>
  <si>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</si>
  <si>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</si>
  <si>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</si>
  <si>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</si>
  <si>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</si>
  <si>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</si>
  <si>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</si>
  <si>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</si>
  <si>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</si>
  <si>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</si>
  <si>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</si>
  <si>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</si>
  <si>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</si>
  <si>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</si>
  <si>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</si>
  <si>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</si>
  <si>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</si>
  <si>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</si>
  <si>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</si>
  <si>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</si>
  <si>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</si>
  <si>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</si>
  <si>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</si>
  <si>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</si>
  <si>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</si>
  <si>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</si>
  <si>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</si>
  <si>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</si>
  <si>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</si>
  <si>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</si>
  <si>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</si>
  <si>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</si>
  <si>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</si>
  <si>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</si>
  <si>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</si>
  <si>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</si>
  <si>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</si>
  <si>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</si>
  <si>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</si>
  <si>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</si>
  <si>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</si>
  <si>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</si>
  <si>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</si>
  <si>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</si>
  <si>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</si>
  <si>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</si>
  <si>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</si>
  <si>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</si>
  <si>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</si>
  <si>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</si>
  <si>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</si>
  <si>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</si>
  <si>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</si>
  <si>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</si>
  <si>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</si>
  <si>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</si>
  <si>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</si>
  <si>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</si>
  <si>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</si>
  <si>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</si>
  <si>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</si>
  <si>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</si>
  <si>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</si>
  <si>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</si>
  <si>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</si>
  <si>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</si>
  <si>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</si>
  <si>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</si>
  <si>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</si>
  <si>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</si>
  <si>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</si>
  <si>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</si>
  <si>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</si>
  <si>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</si>
  <si>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</si>
  <si>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</si>
  <si>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</si>
  <si>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</si>
  <si>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</si>
  <si>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</si>
  <si>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</si>
  <si>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</si>
  <si>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</si>
  <si>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</si>
  <si>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</si>
  <si>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</si>
  <si>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</si>
  <si>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</si>
  <si>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</si>
  <si>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</si>
  <si>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</si>
  <si>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</si>
  <si>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</si>
  <si>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</si>
  <si>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</si>
  <si>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</si>
  <si>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</si>
  <si>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</si>
  <si>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</si>
  <si>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</si>
  <si>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</si>
  <si>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</si>
  <si>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</si>
  <si>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</si>
  <si>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</si>
  <si>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</si>
  <si>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</si>
  <si>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</si>
  <si>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</si>
  <si>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</si>
  <si>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</si>
  <si>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</si>
  <si>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</si>
  <si>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</si>
  <si>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</si>
  <si>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</si>
  <si>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</si>
  <si>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</si>
  <si>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</si>
  <si>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</si>
  <si>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</si>
  <si>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</si>
  <si>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</si>
  <si>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</si>
  <si>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</si>
  <si>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</si>
  <si>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</si>
  <si>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</si>
  <si>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</si>
  <si>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</si>
  <si>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</si>
  <si>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</si>
  <si>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</si>
  <si>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</si>
  <si>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</si>
  <si>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</si>
  <si>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</si>
  <si>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</si>
  <si>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</si>
  <si>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</si>
  <si>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</si>
  <si>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</si>
  <si>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</si>
  <si>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</si>
  <si>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</si>
  <si>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</si>
  <si>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</si>
  <si>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</si>
  <si>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</si>
  <si>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</si>
  <si>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</si>
  <si>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</si>
  <si>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</si>
  <si>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</si>
  <si>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</si>
  <si>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</si>
  <si>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</si>
  <si>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</si>
  <si>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</si>
  <si>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</si>
  <si>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</si>
  <si>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</si>
  <si>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</si>
  <si>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</si>
  <si>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</si>
  <si>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</si>
  <si>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</si>
  <si>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</si>
  <si>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</si>
  <si>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</si>
  <si>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</si>
  <si>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</si>
  <si>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</si>
  <si>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</si>
  <si>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</si>
  <si>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</si>
  <si>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</si>
  <si>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</si>
  <si>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</si>
  <si>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</si>
  <si>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</si>
  <si>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</si>
  <si>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</si>
  <si>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</si>
  <si>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</si>
  <si>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</si>
  <si>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</si>
  <si>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</si>
  <si>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</si>
  <si>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</si>
  <si>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</si>
  <si>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</si>
  <si>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</si>
  <si>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</si>
  <si>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</si>
  <si>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</si>
  <si>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</si>
  <si>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</si>
  <si>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</si>
  <si>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</si>
  <si>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</si>
  <si>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</si>
  <si>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</si>
  <si>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</si>
  <si>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</si>
  <si>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</si>
  <si>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</si>
  <si>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</si>
  <si>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</si>
  <si>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</si>
  <si>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</si>
  <si>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</si>
  <si>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</si>
  <si>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</si>
  <si>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</si>
  <si>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</si>
  <si>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</si>
  <si>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</si>
  <si>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</si>
  <si>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</si>
  <si>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</si>
  <si>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</si>
  <si>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</si>
  <si>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</si>
  <si>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</si>
  <si>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</si>
  <si>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</si>
  <si>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</si>
  <si>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</si>
  <si>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</si>
  <si>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</si>
  <si>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</si>
  <si>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</si>
  <si>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</si>
  <si>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</si>
  <si>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</si>
  <si>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</si>
  <si>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</si>
  <si>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</si>
  <si>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</si>
  <si>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</si>
  <si>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</si>
  <si>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</si>
  <si>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</si>
  <si>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</si>
  <si>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</si>
  <si>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</si>
  <si>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</si>
  <si>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</si>
  <si>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</si>
  <si>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</si>
  <si>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</si>
  <si>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</si>
  <si>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</si>
  <si>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</si>
  <si>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</si>
  <si>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</si>
  <si>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</si>
  <si>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</si>
  <si>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</si>
  <si>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</si>
  <si>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</si>
  <si>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</si>
  <si>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</si>
  <si>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</si>
  <si>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</si>
  <si>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</si>
  <si>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</si>
  <si>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</si>
  <si>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</si>
  <si>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</si>
  <si>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</si>
  <si>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</si>
  <si>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</si>
  <si>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</si>
  <si>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</si>
  <si>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</si>
  <si>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</si>
  <si>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</si>
  <si>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</si>
  <si>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</si>
  <si>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</si>
  <si>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</si>
  <si>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</si>
  <si>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</si>
  <si>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</si>
  <si>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</si>
  <si>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</si>
  <si>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</si>
  <si>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</si>
  <si>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</si>
  <si>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</si>
  <si>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</si>
  <si>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</si>
  <si>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</si>
  <si>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</si>
  <si>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</si>
  <si>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</si>
  <si>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</si>
  <si>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</si>
  <si>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</si>
  <si>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</si>
  <si>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</si>
  <si>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</si>
  <si>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</si>
  <si>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</si>
  <si>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</si>
  <si>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</si>
  <si>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</si>
  <si>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</si>
  <si>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</si>
  <si>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</si>
  <si>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</si>
  <si>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</si>
  <si>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</si>
  <si>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</si>
  <si>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</si>
  <si>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</si>
  <si>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</si>
  <si>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</si>
  <si>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</si>
  <si>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</si>
  <si>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</si>
  <si>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</si>
  <si>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</si>
  <si>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</si>
  <si>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</si>
  <si>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</si>
  <si>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</si>
  <si>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</si>
  <si>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</si>
  <si>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</si>
  <si>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</si>
  <si>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</si>
  <si>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</si>
  <si>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</si>
  <si>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</si>
  <si>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</si>
  <si>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</si>
  <si>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</si>
  <si>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</si>
  <si>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</si>
  <si>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</si>
  <si>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</si>
  <si>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</si>
  <si>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</si>
  <si>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</si>
  <si>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</si>
  <si>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</si>
  <si>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</si>
  <si>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</si>
  <si>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</si>
  <si>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</si>
  <si>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</si>
  <si>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</si>
  <si>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</si>
  <si>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</si>
  <si>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</si>
  <si>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</si>
  <si>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</si>
  <si>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</si>
  <si>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</si>
  <si>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</si>
  <si>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</si>
  <si>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</si>
  <si>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</si>
  <si>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</si>
  <si>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</si>
  <si>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</si>
  <si>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</si>
  <si>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</si>
  <si>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</si>
  <si>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</si>
  <si>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</si>
  <si>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</si>
  <si>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</si>
  <si>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</si>
  <si>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</si>
  <si>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</si>
  <si>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</si>
  <si>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</si>
  <si>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</si>
  <si>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</si>
  <si>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</si>
  <si>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</si>
  <si>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</si>
  <si>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</si>
  <si>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</si>
  <si>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</si>
  <si>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</si>
  <si>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</si>
  <si>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</si>
  <si>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</si>
  <si>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</si>
  <si>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</si>
  <si>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</si>
  <si>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</si>
  <si>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</si>
  <si>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</si>
  <si>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</si>
  <si>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</si>
  <si>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</si>
  <si>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</si>
  <si>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</si>
  <si>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</si>
  <si>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</si>
  <si>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</si>
  <si>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</si>
  <si>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</si>
  <si>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</si>
  <si>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</si>
  <si>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</si>
  <si>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</si>
  <si>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</si>
  <si>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</si>
  <si>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</si>
  <si>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</si>
  <si>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</si>
  <si>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</si>
  <si>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</si>
  <si>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</si>
  <si>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</si>
  <si>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</si>
  <si>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</si>
  <si>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</si>
  <si>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</si>
  <si>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</si>
  <si>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</si>
  <si>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</si>
  <si>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</si>
  <si>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</si>
  <si>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</si>
  <si>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</si>
  <si>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</si>
  <si>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</si>
  <si>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</si>
  <si>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</si>
  <si>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</si>
  <si>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</si>
  <si>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</si>
  <si>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</si>
  <si>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</si>
  <si>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</si>
  <si>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</si>
  <si>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</si>
  <si>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</si>
  <si>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</si>
  <si>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</si>
  <si>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</si>
  <si>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</si>
  <si>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</si>
  <si>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</si>
  <si>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</si>
  <si>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</si>
  <si>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</si>
  <si>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</si>
  <si>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</si>
  <si>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</si>
  <si>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</si>
  <si>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</si>
  <si>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</si>
  <si>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</si>
  <si>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</si>
  <si>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</si>
  <si>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</si>
  <si>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</si>
  <si>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</si>
  <si>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</si>
  <si>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</si>
  <si>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</si>
  <si>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</si>
  <si>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</si>
  <si>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</si>
  <si>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</si>
  <si>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</si>
  <si>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</si>
  <si>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</si>
  <si>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</si>
  <si>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</si>
  <si>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</si>
  <si>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</si>
  <si>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</si>
  <si>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</si>
  <si>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</si>
  <si>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</si>
  <si>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</si>
  <si>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</si>
  <si>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</si>
  <si>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</si>
  <si>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</si>
  <si>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</si>
  <si>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</si>
  <si>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</si>
  <si>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</si>
  <si>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</si>
  <si>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</si>
  <si>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</si>
  <si>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</si>
  <si>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</si>
  <si>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</si>
  <si>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</si>
  <si>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</si>
  <si>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</si>
  <si>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</si>
  <si>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</si>
  <si>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</si>
  <si>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</si>
  <si>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</si>
  <si>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</si>
  <si>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</si>
  <si>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</si>
  <si>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</si>
  <si>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</si>
  <si>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</si>
  <si>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</si>
  <si>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</si>
  <si>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</si>
  <si>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</si>
  <si>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</si>
  <si>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</si>
  <si>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</si>
  <si>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</si>
  <si>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</si>
  <si>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</si>
  <si>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</si>
  <si>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</si>
  <si>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</si>
  <si>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</si>
  <si>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</si>
  <si>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</si>
  <si>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</si>
  <si>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</si>
  <si>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</si>
  <si>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</si>
  <si>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</si>
  <si>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</si>
  <si>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</si>
  <si>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</si>
  <si>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</si>
  <si>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</si>
  <si>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</si>
  <si>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</si>
  <si>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</si>
  <si>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</si>
  <si>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</si>
  <si>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</si>
  <si>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</si>
  <si>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</si>
  <si>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</si>
  <si>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</si>
  <si>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</si>
  <si>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</si>
  <si>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</si>
  <si>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</si>
  <si>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</si>
  <si>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</si>
  <si>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</si>
  <si>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</si>
  <si>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</si>
  <si>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</si>
  <si>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</si>
  <si>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</si>
  <si>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</si>
  <si>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</si>
  <si>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</si>
  <si>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</si>
  <si>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</si>
  <si>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</si>
  <si>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</si>
  <si>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</si>
  <si>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</si>
  <si>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</si>
  <si>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</si>
  <si>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</si>
  <si>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</si>
  <si>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</si>
  <si>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</si>
  <si>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</si>
  <si>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</si>
  <si>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</si>
  <si>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</si>
  <si>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</si>
  <si>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</si>
  <si>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</si>
  <si>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</si>
  <si>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</si>
  <si>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</si>
  <si>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</si>
  <si>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</si>
  <si>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</si>
  <si>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</si>
  <si>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</si>
  <si>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</si>
  <si>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</si>
  <si>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</si>
  <si>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</si>
  <si>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</si>
  <si>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</si>
  <si>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</si>
  <si>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</si>
  <si>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</si>
  <si>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</si>
  <si>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</si>
  <si>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</si>
  <si>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</si>
  <si>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</si>
  <si>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</si>
  <si>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</si>
  <si>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</si>
  <si>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</si>
  <si>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</si>
  <si>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</si>
  <si>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</si>
  <si>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</si>
  <si>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</si>
  <si>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</si>
  <si>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</si>
  <si>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</si>
  <si>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</si>
  <si>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</si>
  <si>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</si>
  <si>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</si>
  <si>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</si>
  <si>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</si>
  <si>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</si>
  <si>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</si>
  <si>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</si>
  <si>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</si>
  <si>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</si>
  <si>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</si>
  <si>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</si>
  <si>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</si>
  <si>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</si>
  <si>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</si>
  <si>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</si>
  <si>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</si>
  <si>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</si>
  <si>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</si>
  <si>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</si>
  <si>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</si>
  <si>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</si>
  <si>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</si>
  <si>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</si>
  <si>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</si>
  <si>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</si>
  <si>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</si>
  <si>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</si>
  <si>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</si>
  <si>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</si>
  <si>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</si>
  <si>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</si>
  <si>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</si>
  <si>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</si>
  <si>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</si>
  <si>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</si>
  <si>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</si>
  <si>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</si>
  <si>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</si>
  <si>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</si>
  <si>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</si>
  <si>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</si>
  <si>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</si>
  <si>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</si>
  <si>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</si>
  <si>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</si>
  <si>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</si>
  <si>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</si>
  <si>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</si>
  <si>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</si>
  <si>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</si>
  <si>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</si>
  <si>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</si>
  <si>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</si>
  <si>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</si>
  <si>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</si>
  <si>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</si>
  <si>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</si>
  <si>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</si>
  <si>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</si>
  <si>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</si>
  <si>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</si>
  <si>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</si>
  <si>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</si>
  <si>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</si>
  <si>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</si>
  <si>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</si>
  <si>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</si>
  <si>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</si>
  <si>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</si>
  <si>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</si>
  <si>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</si>
  <si>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</si>
  <si>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</si>
  <si>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</si>
  <si>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</si>
  <si>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</si>
  <si>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</si>
  <si>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</si>
  <si>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</si>
  <si>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</si>
  <si>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</si>
  <si>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</si>
  <si>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</si>
  <si>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</si>
  <si>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</si>
  <si>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</si>
  <si>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</si>
  <si>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</si>
  <si>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</si>
  <si>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</si>
  <si>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</si>
  <si>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</si>
  <si>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</si>
  <si>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</si>
  <si>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</si>
  <si>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</si>
  <si>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</si>
  <si>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</si>
  <si>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</si>
  <si>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</si>
  <si>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</si>
  <si>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</si>
  <si>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</si>
  <si>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</si>
  <si>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</si>
  <si>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</si>
  <si>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</si>
  <si>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</si>
  <si>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</si>
  <si>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</si>
  <si>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</si>
  <si>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</si>
  <si>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</si>
  <si>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</si>
  <si>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</si>
  <si>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</si>
  <si>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</si>
  <si>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</si>
  <si>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</si>
  <si>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</si>
  <si>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</si>
  <si>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</si>
  <si>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</si>
  <si>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</si>
  <si>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</si>
  <si>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</si>
  <si>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</si>
  <si>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</si>
  <si>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</si>
  <si>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</si>
  <si>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</si>
  <si>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</si>
  <si>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</si>
  <si>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</si>
  <si>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</si>
  <si>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</si>
  <si>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</si>
  <si>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</si>
  <si>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</si>
  <si>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</si>
  <si>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</si>
  <si>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</si>
  <si>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</si>
  <si>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</si>
  <si>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</si>
  <si>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</si>
  <si>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</si>
  <si>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</si>
  <si>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</si>
  <si>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</si>
  <si>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</si>
  <si>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</si>
  <si>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</si>
  <si>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</si>
  <si>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</si>
  <si>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</si>
  <si>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</si>
  <si>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</si>
  <si>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</si>
  <si>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</si>
  <si>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</si>
  <si>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</si>
  <si>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</si>
  <si>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</si>
  <si>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</si>
  <si>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</si>
  <si>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</si>
  <si>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</si>
  <si>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</si>
  <si>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</si>
  <si>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</si>
  <si>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</si>
  <si>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</si>
  <si>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</si>
  <si>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</si>
  <si>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</si>
  <si>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</si>
  <si>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</si>
  <si>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</si>
  <si>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</si>
  <si>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</si>
  <si>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</si>
  <si>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</si>
  <si>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</si>
  <si>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</si>
  <si>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</si>
  <si>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</si>
  <si>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</si>
  <si>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</si>
  <si>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</si>
  <si>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</si>
  <si>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</si>
  <si>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</si>
  <si>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</si>
  <si>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</si>
  <si>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</si>
  <si>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</si>
  <si>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</si>
  <si>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</si>
  <si>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</si>
  <si>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</si>
  <si>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</si>
  <si>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</si>
  <si>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</si>
  <si>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</si>
  <si>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</si>
  <si>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</si>
  <si>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</si>
  <si>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</si>
  <si>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</si>
  <si>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</si>
  <si>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</si>
  <si>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</si>
  <si>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</si>
  <si>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</si>
  <si>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</si>
  <si>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</si>
  <si>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</si>
  <si>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</si>
  <si>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</si>
  <si>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</si>
  <si>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</si>
  <si>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</si>
  <si>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</si>
  <si>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</si>
  <si>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</si>
  <si>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</si>
  <si>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</si>
  <si>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</si>
  <si>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</si>
  <si>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</si>
  <si>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</si>
  <si>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</si>
  <si>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</si>
  <si>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</si>
  <si>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</si>
  <si>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</si>
  <si>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</si>
  <si>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</si>
  <si>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</si>
  <si>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</si>
  <si>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</si>
  <si>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</si>
  <si>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</si>
  <si>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</si>
  <si>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</si>
  <si>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</si>
  <si>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</si>
  <si>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</si>
  <si>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</si>
  <si>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</si>
  <si>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</si>
  <si>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</si>
  <si>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</si>
  <si>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</si>
  <si>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</si>
  <si>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</si>
  <si>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</si>
  <si>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</si>
  <si>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</si>
  <si>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</si>
  <si>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</si>
  <si>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</si>
  <si>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</si>
  <si>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</si>
  <si>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</si>
  <si>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</si>
  <si>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</si>
  <si>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</si>
  <si>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</si>
  <si>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</si>
  <si>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</si>
  <si>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</si>
  <si>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</si>
  <si>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</si>
  <si>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</si>
  <si>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</si>
  <si>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</si>
  <si>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</si>
  <si>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</si>
  <si>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</si>
  <si>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</si>
  <si>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</si>
  <si>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</si>
  <si>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</si>
  <si>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</si>
  <si>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</si>
  <si>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</si>
  <si>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</si>
  <si>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</si>
  <si>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</si>
  <si>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</si>
  <si>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</si>
  <si>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</si>
  <si>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</si>
  <si>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</si>
  <si>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</si>
  <si>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</si>
  <si>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</si>
  <si>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</si>
  <si>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</si>
  <si>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</si>
  <si>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</si>
  <si>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</si>
  <si>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</si>
  <si>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</si>
  <si>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</si>
  <si>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</si>
  <si>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</si>
  <si>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</si>
  <si>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</si>
  <si>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</si>
  <si>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</si>
  <si>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</si>
  <si>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</si>
  <si>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</si>
  <si>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</si>
  <si>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</si>
  <si>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</si>
  <si>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</si>
  <si>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</si>
  <si>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</si>
  <si>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</si>
  <si>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</si>
  <si>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</si>
  <si>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</si>
  <si>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</si>
  <si>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</si>
  <si>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</si>
  <si>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</si>
  <si>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</si>
  <si>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</si>
  <si>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</si>
  <si>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</si>
  <si>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</si>
  <si>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</si>
  <si>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</si>
  <si>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</si>
  <si>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</si>
  <si>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</si>
  <si>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</si>
  <si>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</si>
  <si>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</si>
  <si>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</si>
  <si>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</si>
  <si>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</si>
  <si>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</si>
  <si>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</si>
  <si>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</si>
  <si>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</si>
  <si>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</si>
  <si>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</si>
  <si>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</si>
  <si>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</si>
  <si>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</si>
  <si>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</si>
  <si>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</si>
  <si>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</si>
  <si>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</si>
  <si>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</si>
  <si>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</si>
  <si>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</si>
  <si>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</si>
  <si>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</si>
  <si>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</si>
  <si>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</si>
  <si>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</si>
  <si>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</si>
  <si>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</si>
  <si>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</si>
  <si>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</si>
  <si>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</si>
  <si>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</si>
  <si>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</si>
  <si>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</si>
  <si>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</si>
  <si>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</si>
  <si>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</si>
  <si>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</si>
  <si>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</si>
  <si>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</si>
  <si>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</si>
  <si>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</si>
  <si>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</si>
  <si>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</si>
  <si>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</si>
  <si>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</si>
  <si>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</si>
  <si>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</si>
  <si>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</si>
  <si>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</si>
  <si>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</si>
  <si>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</si>
  <si>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</si>
  <si>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</si>
  <si>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</si>
  <si>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</si>
  <si>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</si>
  <si>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</si>
  <si>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</si>
  <si>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</si>
  <si>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</si>
  <si>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</si>
  <si>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</si>
  <si>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</si>
  <si>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</si>
  <si>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</si>
  <si>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</si>
  <si>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</si>
  <si>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</si>
  <si>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</si>
  <si>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</si>
  <si>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</si>
  <si>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</si>
  <si>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</si>
  <si>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</si>
  <si>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</si>
  <si>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</si>
  <si>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</si>
  <si>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</si>
  <si>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</si>
  <si>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</si>
  <si>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</si>
  <si>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</si>
  <si>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</si>
  <si>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</si>
  <si>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</si>
  <si>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</si>
  <si>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</si>
  <si>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</si>
  <si>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</si>
  <si>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</si>
  <si>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</si>
  <si>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</si>
  <si>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</si>
  <si>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</si>
  <si>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</si>
  <si>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</si>
  <si>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</si>
  <si>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</si>
  <si>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</si>
  <si>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</si>
  <si>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</si>
  <si>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</si>
  <si>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</si>
  <si>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</si>
  <si>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</si>
  <si>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</si>
  <si>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</si>
  <si>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</si>
  <si>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</si>
  <si>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</si>
  <si>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</si>
  <si>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</si>
  <si>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</si>
  <si>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</si>
  <si>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</si>
  <si>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</si>
  <si>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</si>
  <si>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</si>
  <si>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</si>
  <si>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</si>
  <si>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</si>
  <si>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</si>
  <si>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</si>
  <si>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</si>
  <si>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</si>
  <si>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</si>
  <si>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</si>
  <si>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</si>
  <si>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</si>
  <si>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</si>
  <si>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</si>
  <si>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</si>
  <si>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</si>
  <si>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</si>
  <si>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</si>
  <si>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</si>
  <si>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</si>
  <si>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</si>
  <si>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</si>
  <si>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</si>
  <si>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</si>
  <si>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</si>
  <si>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</si>
  <si>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</si>
  <si>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</si>
  <si>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</si>
  <si>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</si>
  <si>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</si>
  <si>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</si>
  <si>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</si>
  <si>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</si>
  <si>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</si>
  <si>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</si>
  <si>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</si>
  <si>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</si>
  <si>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</si>
  <si>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</si>
  <si>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</si>
  <si>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</si>
  <si>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</si>
  <si>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</si>
  <si>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</si>
  <si>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</si>
  <si>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</si>
  <si>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</si>
  <si>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</si>
  <si>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</si>
  <si>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</si>
  <si>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</si>
  <si>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</si>
  <si>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</si>
  <si>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</si>
  <si>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</si>
  <si>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</si>
  <si>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</si>
  <si>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</si>
  <si>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</si>
  <si>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</si>
  <si>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</si>
  <si>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</si>
  <si>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</si>
  <si>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</si>
  <si>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</si>
  <si>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</si>
  <si>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</si>
  <si>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</si>
  <si>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</si>
  <si>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</si>
  <si>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</si>
  <si>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</si>
  <si>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</si>
  <si>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</si>
  <si>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</si>
  <si>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</si>
  <si>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</si>
  <si>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</si>
  <si>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</si>
  <si>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</si>
  <si>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</si>
  <si>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</si>
  <si>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</si>
  <si>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</si>
  <si>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</si>
  <si>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</si>
  <si>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</si>
  <si>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</si>
  <si>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</si>
  <si>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</si>
  <si>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</si>
  <si>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</si>
  <si>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</si>
  <si>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</si>
  <si>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</si>
  <si>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</si>
  <si>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</si>
  <si>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</si>
  <si>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</si>
  <si>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</si>
  <si>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</si>
  <si>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</si>
  <si>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</si>
  <si>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</si>
  <si>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</si>
  <si>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</si>
  <si>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</si>
  <si>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</si>
  <si>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</si>
  <si>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</si>
  <si>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</si>
  <si>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</si>
  <si>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</si>
  <si>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</si>
  <si>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</si>
  <si>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</si>
  <si>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</si>
  <si>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</si>
  <si>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</si>
  <si>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</si>
  <si>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</si>
  <si>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</si>
  <si>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</si>
  <si>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</si>
  <si>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</si>
  <si>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</si>
  <si>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</si>
  <si>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</si>
  <si>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</si>
  <si>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</si>
  <si>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</si>
  <si>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</si>
  <si>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</si>
  <si>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</si>
  <si>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</si>
  <si>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</si>
  <si>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</si>
  <si>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</si>
  <si>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</si>
  <si>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</si>
  <si>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</si>
  <si>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</si>
  <si>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</si>
  <si>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</si>
  <si>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</si>
  <si>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</si>
  <si>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</si>
  <si>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</si>
  <si>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</si>
  <si>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</si>
  <si>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</si>
  <si>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</si>
  <si>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</si>
  <si>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</si>
  <si>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</si>
  <si>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</si>
  <si>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</si>
  <si>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</si>
  <si>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</si>
  <si>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</si>
  <si>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</si>
  <si>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</si>
  <si>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</si>
  <si>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</si>
  <si>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</si>
  <si>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</si>
  <si>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</si>
  <si>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</si>
  <si>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</si>
  <si>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</si>
  <si>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</si>
  <si>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</si>
  <si>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</si>
  <si>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</si>
  <si>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</si>
  <si>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</si>
  <si>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</si>
  <si>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</si>
  <si>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</si>
  <si>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</si>
  <si>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</si>
  <si>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</si>
  <si>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</si>
  <si>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</si>
  <si>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</si>
  <si>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</si>
  <si>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</si>
  <si>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</si>
  <si>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</si>
  <si>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</si>
  <si>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</si>
  <si>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</si>
  <si>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</si>
  <si>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</si>
  <si>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</si>
  <si>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</si>
  <si>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</si>
  <si>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</si>
  <si>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</si>
  <si>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</si>
  <si>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</si>
  <si>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</si>
  <si>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</si>
  <si>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</si>
  <si>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</si>
  <si>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</si>
  <si>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</si>
  <si>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</si>
  <si>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</si>
  <si>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</si>
  <si>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</si>
  <si>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</si>
  <si>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</si>
  <si>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</si>
  <si>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</si>
  <si>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</si>
  <si>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</si>
  <si>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</si>
  <si>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</si>
  <si>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</si>
  <si>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</si>
  <si>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</si>
  <si>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</si>
  <si>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</si>
  <si>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</si>
  <si>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</si>
  <si>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</si>
  <si>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</si>
  <si>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</si>
  <si>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</si>
  <si>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</si>
  <si>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</si>
  <si>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</si>
  <si>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</si>
  <si>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</si>
  <si>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</si>
  <si>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</si>
  <si>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</si>
  <si>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</si>
  <si>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</si>
  <si>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</si>
  <si>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</si>
  <si>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</si>
  <si>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</si>
  <si>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</si>
  <si>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</si>
  <si>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</si>
  <si>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</si>
  <si>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</si>
  <si>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</si>
  <si>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</si>
  <si>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</si>
  <si>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</si>
  <si>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</si>
  <si>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</si>
  <si>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</si>
  <si>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</si>
  <si>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</si>
  <si>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</si>
  <si>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</si>
  <si>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</si>
  <si>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</si>
  <si>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</si>
  <si>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</si>
  <si>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</si>
  <si>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</si>
  <si>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</si>
  <si>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</si>
  <si>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</si>
  <si>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</si>
  <si>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</si>
  <si>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</si>
  <si>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</si>
  <si>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</si>
  <si>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</si>
  <si>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</si>
  <si>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</si>
  <si>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</si>
  <si>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</si>
  <si>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</si>
  <si>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</si>
  <si>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</si>
  <si>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</si>
  <si>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</si>
  <si>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</si>
  <si>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</si>
  <si>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</si>
  <si>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</si>
  <si>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</si>
  <si>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</si>
  <si>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</si>
  <si>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</si>
  <si>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</si>
  <si>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</si>
  <si>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</si>
  <si>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</si>
  <si>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</si>
  <si>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</si>
  <si>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</si>
  <si>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</si>
  <si>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</si>
  <si>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</si>
  <si>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</si>
  <si>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</si>
  <si>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</si>
  <si>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</si>
  <si>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</si>
  <si>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</si>
  <si>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</si>
  <si>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</si>
  <si>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</si>
  <si>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</si>
  <si>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</si>
  <si>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</si>
  <si>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</si>
  <si>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</si>
  <si>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</si>
  <si>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</si>
  <si>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</si>
  <si>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</si>
  <si>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</si>
  <si>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</si>
  <si>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</si>
  <si>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</si>
  <si>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</si>
  <si>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</si>
  <si>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</si>
  <si>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</si>
  <si>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</si>
  <si>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</si>
  <si>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</si>
  <si>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</si>
  <si>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</si>
  <si>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</si>
  <si>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</si>
  <si>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</si>
  <si>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</si>
  <si>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</si>
  <si>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</si>
  <si>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</si>
  <si>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</si>
  <si>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</si>
  <si>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</si>
  <si>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</si>
  <si>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</si>
  <si>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</si>
  <si>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</si>
  <si>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</si>
  <si>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</si>
  <si>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</si>
  <si>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</si>
  <si>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</si>
  <si>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</si>
  <si>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</si>
  <si>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</si>
  <si>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</si>
  <si>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</si>
  <si>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</si>
  <si>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</si>
  <si>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</si>
  <si>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</si>
  <si>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</si>
  <si>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</si>
  <si>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</si>
  <si>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</si>
  <si>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</si>
  <si>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</si>
  <si>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</si>
  <si>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</si>
  <si>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</si>
  <si>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</si>
  <si>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</si>
  <si>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</si>
  <si>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</si>
  <si>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</si>
  <si>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</si>
  <si>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</si>
  <si>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</si>
  <si>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</si>
  <si>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</si>
  <si>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</si>
  <si>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</si>
  <si>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</si>
  <si>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</si>
  <si>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</si>
  <si>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</si>
  <si>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</si>
  <si>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</si>
  <si>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</si>
  <si>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</si>
  <si>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</si>
  <si>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</si>
  <si>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</si>
  <si>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</si>
  <si>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</si>
  <si>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</si>
  <si>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</si>
  <si>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</si>
  <si>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</si>
  <si>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</si>
  <si>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</si>
  <si>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</si>
  <si>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</si>
  <si>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</si>
  <si>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</si>
  <si>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</si>
  <si>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</si>
  <si>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</si>
  <si>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</si>
  <si>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</si>
  <si>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</si>
  <si>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</si>
  <si>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</si>
  <si>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</si>
  <si>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</si>
  <si>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</si>
  <si>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</si>
  <si>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</si>
  <si>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</si>
  <si>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</si>
  <si>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</si>
  <si>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</si>
  <si>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</si>
  <si>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</si>
  <si>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</si>
  <si>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</si>
  <si>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</si>
  <si>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</si>
  <si>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</si>
  <si>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</si>
  <si>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</si>
  <si>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</si>
  <si>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</si>
  <si>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</si>
  <si>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</si>
  <si>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</si>
  <si>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</si>
  <si>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</si>
  <si>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</si>
  <si>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</si>
  <si>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</si>
  <si>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</si>
  <si>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</si>
  <si>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</si>
  <si>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</si>
  <si>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</si>
  <si>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</si>
  <si>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</si>
  <si>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</si>
  <si>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</si>
  <si>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</si>
  <si>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</si>
  <si>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</si>
  <si>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</si>
  <si>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</si>
  <si>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</si>
  <si>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</si>
  <si>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</si>
  <si>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</si>
  <si>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</si>
  <si>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</si>
  <si>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</si>
  <si>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</si>
  <si>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</si>
  <si>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</si>
  <si>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</si>
  <si>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</si>
  <si>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</si>
  <si>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</si>
  <si>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</si>
  <si>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</si>
  <si>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</si>
  <si>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</si>
  <si>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</si>
  <si>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</si>
  <si>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</si>
  <si>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</si>
  <si>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</si>
  <si>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</si>
  <si>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</si>
  <si>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</si>
  <si>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</si>
  <si>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</si>
  <si>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</si>
  <si>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</si>
  <si>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</si>
  <si>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</si>
  <si>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</si>
  <si>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</si>
  <si>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</si>
  <si>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</si>
  <si>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</si>
  <si>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</si>
  <si>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</si>
  <si>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</si>
  <si>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</si>
  <si>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</si>
  <si>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</si>
  <si>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</si>
  <si>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</si>
  <si>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</si>
  <si>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</si>
  <si>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</si>
  <si>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</si>
  <si>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</si>
  <si>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</si>
  <si>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</si>
  <si>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</si>
  <si>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</si>
  <si>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</si>
  <si>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</si>
  <si>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</si>
  <si>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</si>
  <si>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</si>
  <si>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</si>
  <si>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</si>
  <si>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</si>
  <si>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</si>
  <si>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</si>
  <si>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</si>
  <si>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</si>
  <si>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</si>
  <si>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</si>
  <si>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</si>
  <si>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</si>
  <si>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</si>
  <si>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</si>
  <si>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</si>
  <si>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</si>
  <si>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</si>
  <si>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</si>
  <si>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</si>
  <si>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</si>
  <si>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</si>
  <si>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</si>
  <si>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</si>
  <si>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</si>
  <si>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</si>
  <si>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</si>
  <si>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</si>
  <si>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</si>
  <si>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</si>
  <si>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</si>
  <si>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</si>
  <si>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</si>
  <si>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</si>
  <si>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</si>
  <si>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</si>
  <si>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</si>
  <si>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</si>
  <si>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</si>
  <si>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</si>
  <si>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</si>
  <si>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</si>
  <si>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</si>
  <si>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</si>
  <si>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</si>
  <si>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</si>
  <si>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</si>
  <si>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</si>
  <si>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</si>
  <si>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</si>
  <si>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</si>
  <si>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</si>
  <si>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</si>
  <si>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</si>
  <si>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</si>
  <si>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</si>
  <si>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</si>
  <si>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</si>
  <si>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</si>
  <si>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</si>
  <si>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</si>
  <si>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</si>
  <si>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</si>
  <si>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</si>
  <si>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</si>
  <si>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</si>
  <si>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</si>
  <si>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</si>
  <si>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</si>
  <si>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</si>
  <si>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</si>
  <si>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</si>
  <si>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</si>
  <si>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</si>
  <si>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</si>
  <si>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</si>
  <si>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</si>
  <si>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</si>
  <si>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</si>
  <si>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</si>
  <si>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</si>
  <si>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</si>
  <si>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</si>
  <si>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</si>
  <si>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</si>
  <si>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</si>
  <si>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</si>
  <si>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</si>
  <si>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</si>
  <si>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</si>
  <si>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</si>
  <si>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</si>
  <si>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</si>
  <si>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</si>
  <si>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</si>
  <si>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</si>
  <si>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</si>
  <si>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</si>
  <si>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</si>
  <si>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</si>
  <si>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</si>
  <si>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</si>
  <si>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</si>
  <si>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</si>
  <si>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</si>
  <si>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</si>
  <si>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</si>
  <si>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</si>
  <si>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</si>
  <si>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</si>
  <si>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</si>
  <si>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</si>
  <si>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</si>
  <si>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</si>
  <si>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</si>
  <si>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</si>
  <si>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</si>
  <si>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</si>
  <si>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</si>
  <si>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</si>
  <si>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</si>
  <si>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</si>
  <si>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</si>
  <si>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</si>
  <si>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</si>
  <si>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</si>
  <si>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</si>
  <si>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</si>
  <si>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</si>
  <si>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</si>
  <si>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</si>
  <si>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</si>
  <si>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</si>
  <si>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</si>
  <si>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</si>
  <si>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</si>
  <si>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</si>
  <si>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</si>
  <si>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</si>
  <si>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</si>
  <si>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</si>
  <si>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</si>
  <si>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</si>
  <si>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</si>
  <si>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</si>
  <si>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</si>
  <si>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</si>
  <si>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</si>
  <si>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</si>
  <si>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</si>
  <si>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</si>
  <si>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</si>
  <si>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</si>
  <si>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</si>
  <si>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</si>
  <si>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</si>
  <si>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</si>
  <si>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</si>
  <si>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</si>
  <si>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</si>
  <si>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</si>
  <si>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</si>
  <si>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</si>
  <si>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</si>
  <si>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</si>
  <si>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</si>
  <si>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</si>
  <si>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</si>
  <si>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</si>
  <si>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</si>
  <si>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</si>
  <si>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</si>
  <si>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</si>
  <si>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</si>
  <si>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</si>
  <si>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</si>
  <si>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</si>
  <si>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</si>
  <si>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</si>
  <si>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</si>
  <si>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</si>
  <si>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</si>
  <si>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</si>
  <si>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</si>
  <si>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</si>
  <si>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</si>
  <si>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</si>
  <si>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</si>
  <si>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</si>
  <si>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</si>
  <si>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</si>
  <si>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</si>
  <si>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</si>
  <si>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</si>
  <si>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</si>
  <si>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</si>
  <si>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</si>
  <si>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</si>
  <si>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</si>
  <si>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</si>
  <si>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</si>
  <si>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</si>
  <si>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</si>
  <si>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</si>
  <si>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</si>
  <si>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</si>
  <si>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</si>
  <si>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</si>
  <si>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</si>
  <si>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</si>
  <si>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</si>
  <si>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</si>
  <si>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</si>
  <si>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</si>
  <si>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</si>
  <si>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</si>
  <si>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</si>
  <si>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</si>
  <si>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</si>
  <si>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</si>
  <si>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</si>
  <si>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</si>
  <si>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</si>
  <si>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</si>
  <si>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</si>
  <si>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</si>
  <si>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</si>
  <si>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</si>
  <si>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</si>
  <si>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</si>
  <si>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</si>
  <si>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</si>
  <si>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</si>
  <si>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</si>
  <si>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</si>
  <si>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</si>
  <si>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</si>
  <si>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</si>
  <si>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</si>
  <si>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</si>
  <si>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</si>
  <si>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</si>
  <si>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</si>
  <si>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</si>
  <si>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</si>
  <si>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</si>
  <si>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</si>
  <si>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</si>
  <si>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</si>
  <si>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</si>
  <si>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</si>
  <si>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</si>
  <si>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</si>
  <si>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</si>
  <si>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</si>
  <si>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</si>
  <si>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</si>
  <si>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</si>
  <si>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</si>
  <si>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</si>
  <si>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</si>
  <si>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</si>
  <si>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</si>
  <si>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</si>
  <si>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</si>
  <si>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</si>
  <si>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</si>
  <si>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</si>
  <si>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</si>
  <si>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</si>
  <si>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</si>
  <si>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</si>
  <si>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</si>
  <si>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</si>
  <si>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</si>
  <si>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</si>
  <si>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</si>
  <si>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</si>
  <si>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</si>
  <si>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</si>
  <si>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</si>
  <si>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</si>
  <si>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</si>
  <si>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</si>
  <si>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</si>
  <si>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</si>
  <si>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</si>
  <si>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</si>
  <si>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</si>
  <si>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</si>
  <si>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</si>
  <si>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</si>
  <si>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</si>
  <si>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</si>
  <si>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</si>
  <si>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</si>
  <si>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</si>
  <si>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</si>
  <si>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</si>
  <si>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</si>
  <si>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</si>
  <si>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</si>
  <si>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</si>
  <si>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</si>
  <si>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</si>
  <si>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</si>
  <si>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</si>
  <si>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</si>
  <si>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</si>
  <si>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</si>
  <si>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</si>
  <si>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</si>
  <si>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</si>
  <si>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</si>
  <si>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</si>
  <si>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</si>
  <si>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</si>
  <si>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</si>
  <si>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</si>
  <si>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</si>
  <si>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</si>
  <si>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</si>
  <si>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</si>
  <si>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</si>
  <si>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</si>
  <si>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</si>
  <si>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</si>
  <si>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</si>
  <si>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</si>
  <si>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</si>
  <si>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</si>
  <si>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</si>
  <si>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</si>
  <si>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</si>
  <si>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</si>
  <si>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</si>
  <si>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</si>
  <si>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</si>
  <si>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</si>
  <si>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</si>
  <si>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</si>
  <si>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</si>
  <si>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</si>
  <si>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</si>
  <si>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</si>
  <si>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</si>
  <si>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</si>
  <si>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</si>
  <si>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</si>
  <si>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</si>
  <si>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</si>
  <si>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</si>
  <si>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</si>
  <si>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</si>
  <si>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</si>
  <si>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</si>
  <si>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</si>
  <si>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</si>
  <si>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</si>
  <si>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</si>
  <si>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</si>
  <si>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</si>
  <si>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</si>
  <si>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</si>
  <si>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</si>
  <si>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</si>
  <si>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</si>
  <si>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</si>
  <si>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</si>
  <si>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</si>
  <si>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</si>
  <si>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</si>
  <si>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</si>
  <si>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</si>
  <si>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</si>
  <si>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</si>
  <si>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</si>
  <si>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</si>
  <si>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</si>
  <si>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</si>
  <si>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</si>
  <si>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</si>
  <si>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</si>
  <si>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</si>
  <si>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</si>
  <si>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</si>
  <si>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</si>
  <si>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</si>
  <si>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</si>
  <si>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</si>
  <si>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</si>
  <si>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</si>
  <si>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</si>
  <si>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</si>
  <si>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</si>
  <si>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</si>
  <si>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</si>
  <si>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</si>
  <si>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</si>
  <si>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</si>
  <si>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</si>
  <si>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</si>
  <si>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</si>
  <si>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</si>
  <si>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</si>
  <si>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</si>
  <si>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</si>
  <si>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</si>
  <si>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</si>
  <si>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</si>
  <si>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</si>
  <si>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</si>
  <si>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</si>
  <si>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</si>
  <si>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</si>
  <si>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</si>
  <si>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</si>
  <si>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</si>
  <si>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</si>
  <si>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</si>
  <si>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</si>
  <si>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</si>
  <si>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</si>
  <si>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</si>
  <si>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</si>
  <si>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</si>
  <si>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</si>
  <si>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</si>
  <si>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</si>
  <si>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</si>
  <si>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</si>
  <si>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</si>
  <si>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</si>
  <si>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</si>
  <si>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</si>
  <si>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</si>
  <si>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</si>
  <si>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</si>
  <si>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</si>
  <si>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</si>
  <si>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</si>
  <si>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</si>
  <si>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</si>
  <si>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</si>
  <si>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</si>
  <si>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</si>
  <si>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</si>
  <si>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</si>
  <si>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</si>
  <si>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</si>
  <si>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</si>
  <si>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</si>
  <si>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</si>
  <si>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</si>
  <si>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</si>
  <si>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</si>
  <si>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</si>
  <si>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</si>
  <si>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</si>
  <si>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</si>
  <si>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</si>
  <si>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</si>
  <si>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</si>
  <si>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</si>
  <si>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</si>
  <si>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</si>
  <si>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</si>
  <si>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</si>
  <si>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</si>
  <si>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</si>
  <si>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</si>
  <si>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</si>
  <si>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</si>
  <si>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</si>
  <si>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</si>
  <si>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</si>
  <si>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</si>
  <si>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</si>
  <si>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</si>
  <si>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</si>
  <si>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</si>
  <si>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</si>
  <si>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</si>
  <si>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</si>
  <si>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</si>
  <si>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</si>
  <si>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</si>
  <si>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</si>
  <si>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</si>
  <si>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</si>
  <si>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</si>
  <si>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</si>
  <si>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</si>
  <si>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</si>
  <si>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</si>
  <si>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</si>
  <si>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</si>
  <si>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</si>
  <si>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</si>
  <si>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</si>
  <si>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</si>
  <si>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</si>
  <si>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</si>
  <si>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</si>
  <si>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</si>
  <si>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</si>
  <si>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</si>
  <si>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</si>
  <si>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</si>
  <si>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</si>
  <si>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</si>
  <si>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</si>
  <si>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</si>
  <si>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</si>
  <si>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</si>
  <si>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</si>
  <si>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</si>
  <si>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</si>
  <si>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</si>
  <si>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</si>
  <si>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</si>
  <si>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</si>
  <si>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</si>
  <si>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</si>
  <si>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</si>
  <si>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</si>
  <si>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</si>
  <si>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</si>
  <si>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</si>
  <si>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</si>
  <si>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</si>
  <si>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</si>
  <si>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</si>
  <si>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</si>
  <si>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</si>
  <si>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</si>
  <si>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</si>
  <si>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</si>
  <si>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</si>
  <si>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</si>
  <si>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</si>
  <si>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</si>
  <si>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</si>
  <si>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</si>
  <si>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</si>
  <si>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</si>
  <si>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</si>
  <si>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</si>
  <si>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</si>
  <si>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</si>
  <si>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</si>
  <si>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</si>
  <si>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</si>
  <si>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</si>
  <si>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</si>
  <si>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</si>
  <si>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</si>
  <si>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</si>
  <si>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</si>
  <si>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</si>
  <si>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</si>
  <si>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</si>
  <si>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</si>
  <si>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</si>
  <si>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</si>
  <si>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</si>
  <si>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</si>
  <si>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</si>
  <si>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</si>
  <si>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</si>
  <si>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</si>
  <si>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</si>
  <si>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</si>
  <si>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</si>
  <si>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</si>
  <si>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</si>
  <si>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</si>
  <si>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</si>
  <si>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</si>
  <si>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</si>
  <si>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</si>
  <si>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</si>
  <si>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</si>
  <si>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</si>
  <si>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</si>
  <si>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</si>
  <si>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</si>
  <si>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</si>
  <si>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</si>
  <si>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</si>
  <si>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</si>
  <si>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</si>
  <si>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</si>
  <si>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</si>
  <si>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</si>
  <si>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</si>
  <si>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</si>
  <si>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</si>
  <si>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</si>
  <si>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</si>
  <si>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</si>
  <si>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</si>
  <si>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</si>
  <si>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</si>
  <si>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</si>
  <si>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</si>
  <si>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</si>
  <si>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</si>
  <si>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</si>
  <si>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</si>
  <si>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</si>
  <si>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</si>
  <si>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</si>
  <si>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</si>
  <si>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</si>
  <si>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</si>
  <si>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</si>
  <si>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</si>
  <si>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</si>
  <si>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</si>
  <si>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</si>
  <si>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</si>
  <si>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</si>
  <si>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</si>
  <si>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</si>
  <si>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</si>
  <si>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</si>
  <si>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</si>
  <si>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</si>
  <si>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</si>
  <si>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</si>
  <si>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</si>
  <si>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</si>
  <si>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</si>
  <si>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</si>
  <si>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</si>
  <si>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</si>
  <si>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</si>
  <si>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</si>
  <si>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</si>
  <si>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</si>
  <si>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</si>
  <si>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</si>
  <si>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</si>
  <si>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</si>
  <si>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</si>
  <si>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</si>
  <si>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</si>
  <si>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</si>
  <si>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</si>
  <si>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</si>
  <si>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</si>
  <si>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</si>
  <si>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</si>
  <si>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</si>
  <si>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</si>
  <si>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</si>
  <si>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</si>
  <si>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</si>
  <si>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</si>
  <si>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</si>
  <si>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</si>
  <si>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</si>
  <si>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</si>
  <si>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</si>
  <si>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</si>
  <si>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</si>
  <si>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</si>
  <si>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</si>
  <si>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</si>
  <si>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</si>
  <si>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</si>
  <si>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</si>
  <si>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</si>
  <si>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</si>
  <si>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</si>
  <si>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</si>
  <si>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</si>
  <si>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</si>
  <si>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</si>
  <si>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</si>
  <si>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</si>
  <si>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</si>
  <si>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</si>
  <si>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</si>
  <si>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</si>
  <si>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</si>
  <si>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</si>
  <si>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</si>
  <si>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</si>
  <si>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</si>
  <si>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</si>
  <si>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</si>
  <si>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</si>
  <si>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</si>
  <si>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</si>
  <si>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</si>
  <si>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</si>
  <si>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</si>
  <si>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</si>
  <si>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</si>
  <si>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</si>
  <si>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</si>
  <si>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</si>
  <si>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</si>
  <si>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</si>
  <si>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</si>
  <si>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</si>
  <si>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</si>
  <si>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</si>
  <si>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</si>
  <si>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</si>
  <si>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</si>
  <si>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</si>
  <si>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</si>
  <si>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</si>
  <si>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</si>
  <si>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</si>
  <si>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</si>
  <si>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</si>
  <si>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</si>
  <si>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</si>
  <si>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</si>
  <si>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</si>
  <si>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</si>
  <si>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</si>
  <si>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</si>
  <si>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</si>
  <si>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</si>
  <si>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</si>
  <si>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</si>
  <si>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</si>
  <si>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</si>
  <si>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</si>
  <si>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</si>
  <si>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</si>
  <si>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</si>
  <si>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</si>
  <si>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</si>
  <si>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</si>
  <si>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</si>
  <si>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</si>
  <si>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</si>
  <si>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</si>
  <si>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</si>
  <si>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</si>
  <si>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</si>
  <si>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</si>
  <si>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</si>
  <si>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</si>
  <si>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</si>
  <si>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</si>
  <si>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</si>
  <si>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</si>
  <si>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</si>
  <si>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</si>
  <si>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</si>
  <si>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</si>
  <si>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</si>
  <si>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</si>
  <si>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</si>
  <si>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</si>
  <si>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</si>
  <si>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</si>
  <si>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</si>
  <si>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</si>
  <si>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</si>
  <si>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</si>
  <si>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</si>
  <si>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</si>
  <si>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</si>
  <si>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</si>
  <si>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</si>
  <si>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</si>
  <si>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</si>
  <si>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</si>
  <si>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</si>
  <si>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</si>
  <si>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</si>
  <si>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</si>
  <si>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</si>
  <si>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</si>
  <si>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</si>
  <si>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</si>
  <si>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</si>
  <si>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</si>
  <si>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</si>
  <si>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</si>
  <si>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</si>
  <si>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</si>
  <si>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</si>
  <si>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</si>
  <si>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</si>
  <si>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</si>
  <si>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</si>
  <si>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</si>
  <si>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</si>
  <si>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</si>
  <si>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</si>
  <si>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</si>
  <si>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</si>
  <si>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</si>
  <si>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</si>
  <si>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</si>
  <si>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</si>
  <si>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</si>
  <si>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</si>
  <si>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</si>
  <si>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</si>
  <si>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</si>
  <si>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</si>
  <si>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</si>
  <si>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</si>
  <si>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</si>
  <si>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</si>
  <si>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</si>
  <si>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</si>
  <si>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</si>
  <si>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</si>
  <si>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</si>
  <si>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</si>
  <si>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</si>
  <si>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</si>
  <si>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</si>
  <si>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</si>
  <si>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</si>
  <si>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</si>
  <si>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</si>
  <si>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</si>
  <si>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</si>
  <si>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</si>
  <si>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</si>
  <si>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</si>
  <si>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</si>
  <si>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</si>
  <si>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</si>
  <si>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</si>
  <si>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</si>
  <si>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</si>
  <si>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</si>
  <si>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</si>
  <si>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</si>
  <si>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</si>
  <si>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</si>
  <si>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</si>
  <si>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</si>
  <si>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</si>
  <si>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</si>
  <si>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</si>
  <si>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</si>
  <si>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</si>
  <si>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</si>
  <si>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</si>
  <si>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</si>
  <si>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</si>
  <si>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</si>
  <si>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</si>
  <si>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</si>
  <si>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</si>
  <si>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</si>
  <si>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</si>
  <si>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</si>
  <si>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</si>
  <si>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</si>
  <si>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</si>
  <si>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</si>
  <si>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</si>
  <si>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</si>
  <si>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</si>
  <si>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</si>
  <si>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</si>
  <si>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</si>
  <si>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</si>
  <si>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</si>
  <si>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</si>
  <si>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</si>
  <si>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</si>
  <si>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</si>
  <si>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</si>
  <si>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</si>
  <si>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</si>
  <si>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</si>
  <si>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</si>
  <si>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</si>
  <si>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</si>
  <si>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</si>
  <si>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</si>
  <si>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</si>
  <si>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</si>
  <si>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</si>
  <si>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</si>
  <si>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</si>
  <si>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</si>
  <si>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</si>
  <si>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</si>
  <si>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</si>
  <si>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</si>
  <si>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</si>
  <si>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</si>
  <si>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</si>
  <si>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</si>
  <si>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</si>
  <si>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</si>
  <si>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</si>
  <si>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</si>
  <si>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</si>
  <si>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</si>
  <si>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</si>
  <si>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</si>
  <si>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</si>
  <si>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</si>
  <si>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</si>
  <si>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</si>
  <si>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</si>
  <si>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</si>
  <si>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</si>
  <si>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</si>
  <si>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</si>
  <si>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</si>
  <si>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</si>
  <si>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</si>
  <si>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</si>
  <si>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</si>
  <si>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</si>
  <si>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</si>
  <si>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</si>
  <si>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</si>
  <si>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</si>
  <si>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</si>
  <si>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</si>
  <si>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</si>
  <si>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</si>
  <si>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</si>
  <si>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</si>
  <si>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</si>
  <si>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</si>
  <si>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</si>
  <si>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</si>
  <si>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</si>
  <si>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</si>
  <si>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</si>
  <si>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</si>
  <si>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</si>
  <si>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</si>
  <si>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</si>
  <si>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</si>
  <si>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</si>
  <si>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</si>
  <si>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</si>
  <si>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</si>
  <si>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</si>
  <si>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</si>
  <si>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</si>
  <si>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</si>
  <si>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</si>
  <si>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</si>
  <si>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</si>
  <si>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</si>
  <si>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</si>
  <si>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</si>
  <si>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</si>
  <si>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</si>
  <si>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</si>
  <si>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</si>
  <si>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</si>
  <si>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</si>
  <si>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</si>
  <si>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</si>
  <si>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</si>
  <si>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</si>
  <si>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</si>
  <si>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</si>
  <si>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</si>
  <si>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</si>
  <si>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</si>
  <si>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</si>
  <si>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</si>
  <si>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</si>
  <si>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</si>
  <si>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</si>
  <si>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</si>
  <si>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</si>
  <si>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</si>
  <si>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</si>
  <si>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</si>
  <si>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</si>
  <si>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</si>
  <si>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</si>
  <si>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</si>
  <si>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</si>
  <si>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</si>
  <si>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</si>
  <si>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</si>
  <si>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</si>
  <si>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</si>
  <si>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</si>
  <si>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</si>
  <si>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</si>
  <si>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</si>
  <si>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</si>
  <si>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</si>
  <si>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</si>
  <si>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</si>
  <si>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</si>
  <si>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</si>
  <si>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</si>
  <si>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</si>
  <si>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</si>
  <si>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</si>
  <si>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</si>
  <si>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</si>
  <si>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</si>
  <si>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</si>
  <si>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</si>
  <si>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</si>
  <si>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</si>
  <si>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</si>
  <si>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</si>
  <si>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</si>
  <si>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</si>
  <si>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</si>
  <si>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</si>
  <si>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</si>
  <si>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</si>
  <si>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</si>
  <si>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</si>
  <si>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</si>
  <si>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</si>
  <si>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</si>
  <si>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</si>
  <si>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</si>
  <si>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</si>
  <si>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</si>
  <si>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</si>
  <si>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</si>
  <si>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</si>
  <si>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</si>
  <si>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</si>
  <si>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</si>
  <si>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</si>
  <si>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</si>
  <si>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</si>
  <si>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</si>
  <si>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</si>
  <si>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</si>
  <si>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</si>
  <si>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</si>
  <si>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</si>
  <si>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</si>
  <si>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</si>
  <si>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</si>
  <si>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</si>
  <si>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</si>
  <si>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</si>
  <si>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</si>
  <si>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</si>
  <si>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</si>
  <si>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</si>
  <si>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</si>
  <si>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</si>
  <si>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</si>
  <si>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</si>
  <si>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</si>
  <si>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</si>
  <si>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</si>
  <si>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</si>
  <si>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</si>
  <si>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</si>
  <si>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</si>
  <si>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</si>
  <si>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</si>
  <si>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</si>
  <si>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</si>
  <si>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</si>
  <si>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</si>
  <si>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</si>
  <si>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</si>
  <si>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</si>
  <si>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</si>
  <si>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</si>
  <si>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</si>
  <si>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</si>
  <si>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</si>
  <si>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</si>
  <si>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</si>
  <si>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</si>
  <si>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</si>
  <si>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</si>
  <si>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</si>
  <si>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</si>
  <si>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</si>
  <si>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</si>
  <si>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</si>
  <si>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</si>
  <si>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</si>
  <si>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</si>
  <si>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</si>
  <si>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</si>
  <si>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</si>
  <si>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</si>
  <si>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</si>
  <si>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</si>
  <si>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</si>
  <si>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</si>
  <si>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</si>
  <si>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</si>
  <si>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</si>
  <si>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</si>
  <si>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</si>
  <si>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</si>
  <si>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</si>
  <si>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</si>
  <si>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</si>
  <si>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</si>
  <si>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</si>
  <si>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</si>
  <si>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</si>
  <si>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</si>
  <si>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</si>
  <si>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</si>
  <si>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</si>
  <si>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</si>
  <si>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</si>
  <si>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</si>
  <si>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</si>
  <si>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</si>
  <si>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</si>
  <si>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</si>
  <si>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</si>
  <si>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</si>
  <si>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</si>
  <si>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</si>
  <si>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</si>
  <si>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</si>
  <si>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</si>
  <si>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</si>
  <si>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</si>
  <si>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</si>
  <si>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</si>
  <si>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</si>
  <si>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</si>
  <si>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</si>
  <si>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</si>
  <si>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</si>
  <si>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</si>
  <si>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</si>
  <si>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</si>
  <si>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</si>
  <si>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</si>
  <si>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</si>
  <si>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</si>
  <si>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</si>
  <si>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</si>
  <si>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</si>
  <si>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</si>
  <si>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</si>
  <si>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</si>
  <si>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</si>
  <si>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</si>
  <si>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</si>
  <si>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</si>
  <si>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</si>
  <si>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</si>
  <si>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</si>
  <si>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</si>
  <si>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</si>
  <si>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</si>
  <si>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</si>
  <si>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</si>
  <si>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</si>
  <si>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</si>
  <si>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</si>
  <si>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</si>
  <si>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</si>
  <si>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</si>
  <si>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</si>
  <si>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</si>
  <si>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</si>
  <si>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</si>
  <si>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</si>
  <si>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</si>
  <si>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</si>
  <si>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</si>
  <si>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</si>
  <si>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</si>
  <si>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</si>
  <si>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</si>
  <si>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</si>
  <si>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</si>
  <si>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</si>
  <si>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</si>
  <si>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</si>
  <si>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</si>
  <si>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</si>
  <si>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</si>
  <si>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</si>
  <si>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</si>
  <si>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</si>
  <si>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</si>
  <si>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</si>
  <si>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</si>
  <si>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</si>
  <si>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</si>
  <si>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</si>
  <si>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</si>
  <si>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</si>
  <si>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</si>
  <si>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</si>
  <si>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</si>
  <si>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</si>
  <si>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</si>
  <si>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</si>
  <si>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</si>
  <si>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</si>
  <si>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</si>
  <si>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</si>
  <si>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</si>
  <si>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</si>
  <si>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</si>
  <si>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</si>
  <si>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</si>
  <si>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</si>
  <si>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</si>
  <si>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</si>
  <si>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</si>
  <si>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</si>
  <si>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</si>
  <si>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</si>
  <si>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</si>
  <si>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</si>
  <si>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</si>
  <si>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</si>
  <si>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</si>
  <si>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</si>
  <si>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</si>
  <si>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</si>
  <si>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</si>
  <si>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</si>
  <si>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</si>
  <si>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</si>
  <si>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</si>
  <si>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</si>
  <si>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</si>
  <si>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</si>
  <si>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</si>
  <si>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</si>
  <si>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</si>
  <si>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</si>
  <si>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</si>
  <si>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</si>
  <si>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</si>
  <si>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</si>
  <si>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</si>
  <si>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</si>
  <si>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</si>
  <si>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</si>
  <si>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</si>
  <si>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</si>
  <si>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</si>
  <si>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</si>
  <si>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</si>
  <si>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</si>
  <si>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</si>
  <si>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</si>
  <si>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</si>
  <si>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</si>
  <si>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</si>
  <si>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</si>
  <si>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</si>
  <si>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</si>
  <si>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</si>
  <si>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</si>
  <si>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</si>
  <si>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</si>
  <si>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</si>
  <si>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</si>
  <si>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</si>
  <si>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</si>
  <si>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</si>
  <si>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</si>
  <si>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</si>
  <si>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</si>
  <si>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</si>
  <si>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</si>
  <si>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</si>
  <si>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</si>
  <si>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</si>
  <si>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</si>
  <si>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</si>
  <si>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</si>
  <si>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</si>
  <si>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</si>
  <si>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</si>
  <si>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</si>
  <si>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</si>
  <si>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</si>
  <si>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</si>
  <si>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</si>
  <si>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</si>
  <si>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</si>
  <si>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</si>
  <si>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</si>
  <si>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</si>
  <si>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</si>
  <si>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</si>
  <si>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</si>
  <si>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</si>
  <si>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</si>
  <si>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</si>
  <si>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</si>
  <si>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</si>
  <si>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</si>
  <si>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</si>
  <si>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</si>
  <si>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</si>
  <si>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</si>
  <si>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</si>
  <si>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</si>
  <si>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</si>
  <si>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</si>
  <si>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</si>
  <si>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</si>
  <si>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</si>
  <si>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</si>
  <si>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</si>
  <si>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</si>
  <si>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</si>
  <si>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</si>
  <si>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</si>
  <si>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</si>
  <si>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</si>
  <si>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</si>
  <si>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</si>
  <si>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</si>
  <si>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</si>
  <si>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</si>
  <si>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</si>
  <si>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</si>
  <si>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</si>
  <si>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</si>
  <si>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</si>
  <si>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</si>
  <si>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</si>
  <si>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</si>
  <si>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</si>
  <si>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</si>
  <si>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</si>
  <si>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</si>
  <si>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</si>
  <si>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</si>
  <si>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</si>
  <si>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</si>
  <si>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</si>
  <si>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</si>
  <si>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</si>
  <si>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</si>
  <si>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</si>
  <si>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</si>
  <si>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</si>
  <si>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</si>
  <si>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</si>
  <si>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</si>
  <si>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</si>
  <si>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</si>
  <si>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</si>
  <si>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</si>
  <si>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</si>
  <si>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</si>
  <si>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</si>
  <si>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</si>
  <si>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</si>
  <si>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</si>
  <si>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</si>
  <si>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</si>
  <si>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</si>
  <si>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</si>
  <si>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</si>
  <si>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</si>
  <si>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</si>
  <si>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</si>
  <si>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</si>
  <si>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</si>
  <si>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</si>
  <si>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</si>
  <si>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</si>
  <si>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</si>
  <si>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</si>
  <si>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</si>
  <si>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</si>
  <si>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</si>
  <si>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</si>
  <si>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</si>
  <si>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</si>
  <si>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</si>
  <si>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</si>
  <si>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</si>
  <si>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</si>
  <si>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</si>
  <si>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</si>
  <si>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</si>
  <si>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</si>
  <si>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</si>
  <si>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</si>
  <si>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</si>
  <si>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</si>
  <si>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</si>
  <si>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</si>
  <si>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</si>
  <si>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</si>
  <si>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</si>
  <si>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</si>
  <si>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</si>
  <si>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</si>
  <si>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</si>
  <si>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</si>
  <si>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</si>
  <si>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</si>
  <si>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</si>
  <si>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</si>
  <si>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</si>
  <si>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</si>
  <si>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</si>
  <si>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</si>
  <si>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</si>
  <si>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</si>
  <si>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</si>
  <si>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</si>
  <si>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</si>
  <si>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</si>
  <si>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</si>
  <si>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</si>
  <si>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</si>
  <si>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</si>
  <si>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</si>
  <si>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</si>
  <si>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</si>
  <si>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</si>
  <si>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</si>
  <si>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</si>
  <si>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</si>
  <si>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</si>
  <si>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</si>
  <si>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</si>
  <si>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</si>
  <si>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</si>
  <si>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</si>
  <si>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</si>
  <si>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</si>
  <si>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</si>
  <si>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</si>
  <si>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</si>
  <si>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</si>
  <si>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</si>
  <si>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</si>
  <si>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</si>
  <si>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</si>
  <si>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</si>
  <si>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</si>
  <si>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</si>
  <si>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</si>
  <si>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</si>
  <si>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</si>
  <si>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</si>
  <si>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</si>
  <si>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</si>
  <si>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</si>
  <si>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</si>
  <si>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</si>
  <si>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</si>
  <si>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</si>
  <si>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</si>
  <si>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</si>
  <si>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</si>
  <si>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</si>
  <si>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</si>
  <si>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</si>
  <si>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</si>
  <si>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</si>
  <si>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</si>
  <si>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</si>
  <si>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</si>
  <si>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</si>
  <si>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</si>
  <si>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</si>
  <si>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</si>
  <si>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</si>
  <si>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</si>
  <si>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</si>
  <si>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</si>
  <si>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</si>
  <si>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</si>
  <si>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</si>
  <si>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</si>
  <si>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</si>
  <si>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</si>
  <si>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</si>
  <si>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</si>
  <si>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</si>
  <si>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</si>
  <si>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</si>
  <si>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</si>
  <si>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</si>
  <si>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</si>
  <si>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</si>
  <si>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</si>
  <si>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</si>
  <si>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</si>
  <si>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</si>
  <si>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</si>
  <si>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</si>
  <si>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</si>
  <si>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</si>
  <si>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</si>
  <si>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</si>
  <si>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</si>
  <si>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</si>
  <si>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</si>
  <si>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</si>
  <si>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</si>
  <si>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</si>
  <si>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</si>
  <si>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</si>
  <si>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</si>
  <si>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</si>
  <si>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</si>
  <si>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</si>
  <si>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</si>
  <si>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</si>
  <si>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</si>
  <si>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</si>
  <si>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</si>
  <si>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</si>
  <si>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</si>
  <si>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</si>
  <si>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</si>
  <si>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</si>
  <si>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</si>
  <si>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</si>
  <si>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</si>
  <si>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</si>
  <si>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</si>
  <si>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</si>
  <si>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</si>
  <si>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</si>
  <si>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</si>
  <si>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</si>
  <si>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</si>
  <si>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</si>
  <si>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</si>
  <si>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</si>
  <si>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</si>
  <si>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</si>
  <si>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</si>
  <si>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</si>
  <si>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</si>
  <si>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</si>
  <si>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</si>
  <si>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</si>
  <si>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</si>
  <si>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</si>
  <si>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</si>
  <si>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</si>
  <si>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</si>
  <si>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</si>
  <si>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</si>
  <si>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</si>
  <si>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</si>
  <si>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</si>
  <si>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</si>
  <si>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</si>
  <si>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</si>
  <si>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</si>
  <si>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</si>
  <si>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</si>
  <si>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</si>
  <si>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</si>
  <si>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</si>
  <si>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</si>
  <si>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</si>
  <si>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</si>
  <si>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</si>
  <si>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</si>
  <si>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</si>
  <si>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</si>
  <si>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</si>
  <si>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</si>
  <si>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</si>
  <si>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</si>
  <si>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</si>
  <si>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</si>
  <si>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</si>
  <si>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</si>
  <si>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</si>
  <si>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</si>
  <si>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</si>
  <si>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</si>
  <si>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</si>
  <si>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</si>
  <si>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</si>
  <si>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</si>
  <si>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</si>
  <si>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</si>
  <si>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</si>
  <si>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</si>
  <si>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</si>
  <si>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</si>
  <si>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</si>
  <si>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</si>
  <si>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</si>
  <si>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</si>
  <si>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</si>
  <si>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</si>
  <si>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</si>
  <si>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</si>
  <si>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</si>
  <si>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</si>
  <si>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</si>
  <si>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</si>
  <si>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</si>
  <si>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</si>
  <si>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</si>
  <si>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</si>
  <si>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</si>
  <si>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</si>
  <si>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</si>
  <si>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</si>
  <si>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</si>
  <si>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</si>
  <si>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</si>
  <si>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</si>
  <si>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</si>
  <si>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</si>
  <si>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</si>
  <si>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</si>
  <si>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</si>
  <si>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</si>
  <si>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</si>
  <si>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</si>
  <si>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</si>
  <si>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</si>
  <si>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</si>
  <si>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</si>
  <si>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</si>
  <si>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</si>
  <si>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</si>
  <si>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</si>
  <si>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</si>
  <si>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</si>
  <si>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</si>
  <si>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</si>
  <si>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</si>
  <si>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</si>
  <si>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</si>
  <si>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</si>
  <si>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</si>
  <si>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</si>
  <si>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</si>
  <si>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</si>
  <si>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</si>
  <si>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</si>
  <si>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</si>
  <si>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</si>
  <si>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</si>
  <si>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</si>
  <si>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</si>
  <si>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</si>
  <si>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</si>
  <si>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</si>
  <si>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</si>
  <si>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</si>
  <si>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</si>
  <si>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</si>
  <si>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</si>
  <si>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</si>
  <si>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</si>
  <si>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</si>
  <si>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</si>
  <si>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</si>
  <si>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</si>
  <si>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</si>
  <si>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</si>
  <si>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</si>
  <si>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</si>
  <si>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</si>
  <si>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</si>
  <si>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</si>
  <si>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</si>
  <si>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</si>
  <si>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</si>
  <si>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</si>
  <si>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</si>
  <si>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</si>
  <si>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</si>
  <si>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</si>
  <si>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</si>
  <si>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</si>
  <si>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</si>
  <si>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</si>
  <si>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</si>
  <si>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</si>
  <si>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</si>
  <si>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</si>
  <si>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</si>
  <si>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</si>
  <si>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</si>
  <si>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</si>
  <si>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</si>
  <si>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</si>
  <si>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</si>
  <si>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</si>
  <si>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</si>
  <si>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</si>
  <si>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</si>
  <si>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</si>
  <si>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</si>
  <si>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</si>
  <si>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</si>
  <si>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</si>
  <si>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</si>
  <si>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</si>
  <si>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</si>
  <si>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</si>
  <si>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</si>
  <si>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</si>
  <si>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</si>
  <si>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</si>
  <si>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</si>
  <si>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</si>
  <si>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</si>
  <si>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</si>
  <si>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</si>
  <si>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</si>
  <si>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</si>
  <si>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</si>
  <si>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</si>
  <si>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</si>
  <si>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</si>
  <si>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</si>
  <si>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</si>
  <si>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</si>
  <si>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</si>
  <si>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</si>
  <si>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</si>
  <si>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</si>
  <si>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</si>
  <si>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</si>
  <si>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</si>
  <si>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</si>
  <si>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</si>
  <si>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</si>
  <si>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</si>
  <si>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</si>
  <si>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</si>
  <si>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</si>
  <si>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</si>
  <si>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</si>
  <si>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</si>
  <si>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</si>
  <si>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</si>
  <si>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</si>
  <si>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</si>
  <si>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</si>
  <si>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</si>
  <si>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</si>
  <si>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</si>
  <si>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</si>
  <si>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</si>
  <si>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</si>
  <si>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</si>
  <si>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</si>
  <si>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</si>
  <si>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</si>
  <si>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</si>
  <si>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</si>
  <si>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</si>
  <si>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</si>
  <si>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</si>
  <si>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</si>
  <si>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</si>
  <si>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</si>
  <si>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</si>
  <si>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</si>
  <si>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</si>
  <si>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</si>
  <si>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</si>
  <si>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</si>
  <si>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</si>
  <si>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</si>
  <si>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</si>
  <si>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</si>
  <si>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</si>
  <si>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</si>
  <si>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</si>
  <si>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</si>
  <si>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</si>
  <si>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</si>
  <si>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</si>
  <si>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</si>
  <si>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</si>
  <si>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</si>
  <si>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</si>
  <si>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</si>
  <si>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</si>
  <si>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</si>
  <si>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</si>
  <si>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</si>
  <si>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</si>
  <si>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</si>
  <si>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</si>
  <si>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</si>
  <si>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</si>
  <si>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</si>
  <si>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</si>
  <si>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</si>
  <si>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</si>
  <si>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</si>
  <si>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</si>
  <si>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</si>
  <si>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</si>
  <si>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</si>
  <si>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</si>
  <si>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</si>
  <si>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</si>
  <si>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</si>
  <si>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</si>
  <si>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</si>
  <si>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</si>
  <si>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</si>
  <si>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</si>
  <si>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</si>
  <si>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</si>
  <si>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</si>
  <si>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</si>
  <si>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</si>
  <si>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</si>
  <si>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</si>
  <si>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</si>
  <si>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</si>
  <si>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</si>
  <si>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</si>
  <si>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</si>
  <si>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</si>
  <si>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</si>
  <si>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</si>
  <si>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</si>
  <si>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</si>
  <si>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</si>
  <si>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</si>
  <si>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</si>
  <si>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</si>
  <si>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</si>
  <si>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</si>
  <si>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</si>
  <si>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</si>
  <si>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</si>
  <si>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</si>
  <si>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</si>
  <si>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</si>
  <si>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</si>
  <si>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</si>
  <si>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</si>
  <si>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</si>
  <si>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</si>
  <si>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</si>
  <si>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</si>
  <si>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</si>
  <si>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</si>
  <si>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</si>
  <si>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</si>
  <si>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</si>
  <si>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</si>
  <si>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</si>
  <si>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</si>
  <si>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</si>
  <si>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</si>
  <si>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</si>
  <si>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</si>
  <si>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</si>
  <si>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</si>
  <si>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</si>
  <si>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</si>
  <si>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</si>
  <si>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</si>
  <si>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</si>
  <si>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</si>
  <si>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</si>
  <si>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</si>
  <si>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</si>
  <si>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</si>
  <si>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</si>
  <si>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</si>
  <si>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</si>
  <si>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</si>
  <si>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</si>
  <si>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</si>
  <si>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</si>
  <si>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</si>
  <si>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</si>
  <si>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</si>
  <si>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</si>
  <si>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</si>
  <si>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</si>
  <si>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</si>
  <si>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</si>
  <si>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</si>
  <si>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</si>
  <si>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</si>
  <si>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</si>
  <si>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</si>
  <si>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</si>
  <si>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</si>
  <si>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</si>
  <si>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</si>
  <si>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</si>
  <si>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</si>
  <si>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</si>
  <si>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</si>
  <si>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</si>
  <si>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</si>
  <si>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</si>
  <si>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</si>
  <si>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</si>
  <si>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</si>
  <si>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</si>
  <si>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</si>
  <si>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</si>
  <si>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</si>
  <si>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</si>
  <si>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</si>
  <si>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</si>
  <si>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</si>
  <si>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</si>
  <si>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</si>
  <si>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</si>
  <si>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</si>
  <si>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</si>
  <si>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</si>
  <si>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</si>
  <si>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</si>
  <si>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</si>
  <si>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</si>
  <si>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</si>
  <si>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</si>
  <si>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</si>
  <si>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</si>
  <si>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</si>
  <si>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</si>
  <si>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</si>
  <si>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</si>
  <si>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</si>
  <si>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</si>
  <si>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</si>
  <si>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</si>
  <si>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</si>
  <si>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</si>
  <si>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</si>
  <si>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</si>
  <si>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</si>
  <si>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</si>
  <si>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</si>
  <si>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</si>
  <si>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</si>
  <si>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</si>
  <si>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</si>
  <si>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</si>
  <si>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</si>
  <si>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</si>
  <si>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</si>
  <si>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</si>
  <si>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</si>
  <si>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</si>
  <si>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</si>
  <si>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</si>
  <si>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</si>
  <si>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</si>
  <si>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</si>
  <si>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</si>
  <si>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</si>
  <si>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</si>
  <si>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</si>
  <si>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</si>
  <si>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</si>
  <si>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</si>
  <si>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</si>
  <si>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</si>
  <si>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</si>
  <si>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</si>
  <si>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</si>
  <si>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</si>
  <si>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</si>
  <si>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</si>
  <si>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</si>
  <si>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</si>
  <si>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</si>
  <si>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</si>
  <si>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</si>
  <si>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</si>
  <si>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</si>
  <si>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</si>
  <si>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</si>
  <si>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</si>
  <si>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</si>
  <si>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</si>
  <si>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</si>
  <si>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</si>
  <si>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</si>
  <si>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</si>
  <si>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</si>
  <si>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</si>
  <si>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</si>
  <si>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</si>
  <si>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</si>
  <si>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</si>
  <si>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</si>
  <si>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</si>
  <si>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</si>
  <si>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</si>
  <si>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</si>
  <si>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</si>
  <si>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</si>
  <si>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</si>
  <si>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</si>
  <si>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</si>
  <si>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</si>
  <si>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</si>
  <si>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</si>
  <si>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</si>
  <si>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</si>
  <si>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</si>
  <si>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</si>
  <si>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</si>
  <si>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</si>
  <si>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</si>
  <si>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</si>
  <si>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</si>
  <si>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</si>
  <si>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</si>
  <si>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</si>
  <si>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</si>
  <si>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</si>
  <si>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</si>
  <si>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</si>
  <si>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</si>
  <si>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</si>
  <si>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</si>
  <si>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</si>
  <si>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</si>
  <si>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</si>
  <si>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</si>
  <si>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</si>
  <si>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</si>
  <si>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</si>
  <si>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</si>
  <si>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</si>
  <si>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</si>
  <si>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</si>
  <si>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</si>
  <si>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</si>
  <si>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</si>
  <si>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</si>
  <si>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</si>
  <si>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</si>
  <si>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</si>
  <si>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</si>
  <si>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</si>
  <si>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</si>
  <si>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</si>
  <si>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</si>
  <si>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</si>
  <si>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</si>
  <si>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</si>
  <si>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</si>
  <si>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</si>
  <si>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</si>
  <si>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</si>
  <si>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</si>
  <si>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</si>
  <si>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</si>
  <si>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</si>
  <si>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</si>
  <si>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</si>
  <si>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</si>
  <si>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</si>
  <si>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</si>
  <si>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</si>
  <si>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</si>
  <si>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</si>
  <si>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</si>
  <si>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</si>
  <si>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</si>
  <si>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</si>
  <si>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</si>
  <si>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</si>
  <si>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</si>
  <si>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</si>
  <si>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</si>
  <si>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</si>
  <si>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</si>
  <si>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</si>
  <si>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</si>
  <si>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</si>
  <si>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</si>
  <si>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</si>
  <si>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</si>
  <si>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</si>
  <si>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</si>
  <si>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</si>
  <si>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</si>
  <si>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</si>
  <si>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</si>
  <si>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</si>
  <si>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</si>
  <si>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</si>
  <si>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</si>
  <si>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</si>
  <si>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</si>
  <si>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</si>
  <si>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</si>
  <si>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</si>
  <si>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</si>
  <si>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</si>
  <si>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</si>
  <si>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</si>
  <si>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</si>
  <si>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</si>
  <si>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</si>
  <si>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</si>
  <si>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</si>
  <si>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</si>
  <si>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</si>
  <si>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</si>
  <si>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</si>
  <si>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</si>
  <si>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</si>
  <si>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</si>
  <si>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</si>
  <si>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</si>
  <si>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</si>
  <si>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</si>
  <si>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</si>
  <si>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</si>
  <si>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</si>
  <si>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</si>
  <si>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</si>
  <si>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</si>
  <si>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</si>
  <si>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</si>
  <si>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</si>
  <si>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</si>
  <si>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</si>
  <si>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</si>
  <si>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</si>
  <si>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</si>
  <si>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</si>
  <si>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</si>
  <si>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</si>
  <si>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</si>
  <si>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</si>
  <si>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</si>
  <si>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</si>
  <si>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</si>
  <si>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</si>
  <si>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</si>
  <si>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</si>
  <si>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</si>
  <si>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</si>
  <si>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</si>
  <si>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</si>
  <si>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</si>
  <si>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</si>
  <si>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</si>
  <si>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</si>
  <si>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</si>
  <si>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</si>
  <si>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</si>
  <si>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</si>
  <si>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</si>
  <si>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</si>
  <si>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</si>
  <si>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</si>
  <si>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</si>
  <si>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</si>
  <si>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</si>
  <si>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</si>
  <si>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</si>
  <si>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</si>
  <si>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</si>
  <si>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</si>
  <si>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</si>
  <si>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</si>
  <si>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</si>
  <si>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</si>
  <si>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</si>
  <si>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</si>
  <si>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</si>
  <si>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</si>
  <si>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</si>
  <si>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</si>
  <si>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</si>
  <si>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</si>
  <si>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</si>
  <si>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</si>
  <si>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</si>
  <si>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</si>
  <si>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</si>
  <si>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</si>
  <si>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</si>
  <si>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</si>
  <si>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</si>
  <si>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</si>
  <si>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</si>
  <si>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</si>
  <si>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</si>
  <si>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</si>
  <si>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</si>
  <si>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</si>
  <si>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</si>
  <si>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</si>
  <si>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</si>
  <si>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</si>
  <si>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</si>
  <si>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</si>
  <si>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</si>
  <si>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</si>
  <si>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</si>
  <si>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</si>
  <si>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</si>
  <si>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</si>
  <si>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</si>
  <si>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</si>
  <si>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</si>
  <si>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</si>
  <si>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</si>
  <si>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</si>
  <si>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</si>
  <si>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</si>
  <si>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</si>
  <si>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</si>
  <si>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</si>
  <si>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</si>
  <si>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</si>
  <si>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</si>
  <si>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</si>
  <si>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</si>
  <si>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</si>
  <si>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</si>
  <si>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</si>
  <si>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</si>
  <si>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</si>
  <si>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</si>
  <si>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</si>
  <si>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</si>
  <si>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</si>
  <si>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</si>
  <si>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</si>
  <si>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</si>
  <si>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</si>
  <si>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</si>
  <si>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</si>
  <si>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</si>
  <si>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</si>
  <si>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</si>
  <si>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</si>
  <si>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</si>
  <si>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</si>
  <si>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</si>
  <si>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</si>
  <si>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</si>
  <si>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</si>
  <si>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</si>
  <si>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</si>
  <si>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</si>
  <si>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</si>
  <si>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</si>
  <si>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</si>
  <si>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</si>
  <si>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</si>
  <si>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</si>
  <si>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</si>
  <si>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</si>
  <si>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</si>
  <si>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</si>
  <si>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</si>
  <si>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</si>
  <si>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</si>
  <si>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</si>
  <si>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</si>
  <si>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</si>
  <si>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</si>
  <si>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</si>
  <si>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</si>
  <si>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</si>
  <si>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</si>
  <si>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</si>
  <si>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</si>
  <si>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</si>
  <si>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</si>
  <si>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</si>
  <si>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</si>
  <si>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</si>
  <si>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</si>
  <si>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</si>
  <si>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</si>
  <si>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</si>
  <si>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</si>
  <si>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</si>
  <si>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</si>
  <si>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</si>
  <si>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</si>
  <si>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</si>
  <si>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</si>
  <si>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</si>
  <si>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</si>
  <si>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</si>
  <si>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</si>
  <si>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</si>
  <si>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</si>
  <si>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</si>
  <si>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</si>
  <si>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</si>
  <si>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</si>
  <si>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</si>
  <si>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</si>
  <si>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</si>
  <si>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</si>
  <si>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</si>
  <si>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</si>
  <si>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</si>
  <si>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</si>
  <si>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</si>
  <si>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</si>
  <si>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</si>
  <si>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</si>
  <si>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</si>
  <si>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</si>
  <si>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</si>
  <si>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</si>
  <si>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</si>
  <si>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</si>
  <si>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</si>
  <si>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</si>
  <si>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</si>
  <si>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</si>
  <si>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</si>
  <si>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</si>
  <si>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</si>
  <si>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</si>
  <si>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</si>
  <si>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</si>
  <si>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</si>
  <si>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</si>
  <si>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</si>
  <si>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</si>
  <si>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</si>
  <si>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</si>
  <si>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</si>
  <si>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</si>
  <si>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</si>
  <si>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</si>
  <si>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</si>
  <si>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</si>
  <si>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</si>
  <si>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</si>
  <si>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</si>
  <si>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</si>
  <si>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</si>
  <si>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</si>
  <si>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</si>
  <si>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</si>
  <si>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</si>
  <si>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</si>
  <si>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</si>
  <si>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</si>
  <si>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</si>
  <si>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</si>
  <si>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</si>
  <si>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</si>
  <si>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</si>
  <si>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</si>
  <si>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</si>
  <si>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</si>
  <si>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</si>
  <si>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</si>
  <si>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</si>
  <si>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</si>
  <si>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</si>
  <si>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</si>
  <si>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</si>
  <si>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</si>
  <si>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</si>
  <si>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</si>
  <si>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</si>
  <si>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</si>
  <si>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</si>
  <si>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</si>
  <si>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</si>
  <si>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</si>
  <si>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</si>
  <si>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</si>
  <si>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</si>
  <si>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</si>
  <si>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</si>
  <si>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</si>
  <si>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</si>
  <si>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</si>
  <si>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</si>
  <si>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</si>
  <si>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</si>
  <si>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</si>
  <si>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</si>
  <si>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</si>
  <si>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</si>
  <si>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</si>
  <si>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</si>
  <si>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</si>
  <si>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</si>
  <si>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</si>
  <si>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</si>
  <si>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</si>
  <si>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</si>
  <si>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</si>
  <si>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</si>
  <si>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</si>
  <si>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</si>
  <si>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</si>
  <si>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</si>
  <si>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</si>
  <si>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</si>
  <si>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</si>
  <si>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</si>
  <si>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</si>
  <si>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</si>
  <si>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</si>
  <si>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</si>
  <si>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</si>
  <si>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</si>
  <si>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</si>
  <si>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</si>
  <si>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</si>
  <si>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</si>
  <si>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</si>
  <si>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</si>
  <si>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</si>
  <si>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</si>
  <si>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</si>
  <si>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</si>
  <si>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</si>
  <si>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</si>
  <si>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</si>
  <si>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</si>
  <si>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</si>
  <si>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</si>
  <si>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</si>
  <si>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</si>
  <si>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</si>
  <si>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</si>
  <si>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</si>
  <si>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</si>
  <si>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</si>
  <si>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</si>
  <si>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</si>
  <si>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</si>
  <si>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</si>
  <si>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</si>
  <si>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</si>
  <si>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</si>
  <si>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</si>
  <si>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</si>
  <si>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</si>
  <si>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</si>
  <si>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</si>
  <si>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</si>
  <si>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</si>
  <si>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</si>
  <si>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</si>
  <si>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</si>
  <si>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</si>
  <si>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</si>
  <si>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</si>
  <si>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</si>
  <si>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</si>
  <si>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</si>
  <si>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</si>
  <si>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</si>
  <si>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</si>
  <si>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</si>
  <si>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</si>
  <si>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</si>
  <si>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</si>
  <si>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</si>
  <si>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</si>
  <si>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</si>
  <si>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</si>
  <si>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</si>
  <si>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</si>
  <si>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</si>
  <si>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</si>
  <si>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</si>
  <si>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</si>
  <si>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</si>
  <si>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</si>
  <si>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</si>
  <si>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</si>
  <si>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</si>
  <si>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</si>
  <si>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</si>
  <si>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</si>
  <si>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</si>
  <si>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</si>
  <si>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</si>
  <si>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</si>
  <si>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</si>
  <si>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</si>
  <si>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</si>
  <si>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</si>
  <si>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</si>
  <si>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</si>
  <si>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</si>
  <si>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</si>
  <si>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</si>
  <si>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</si>
  <si>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</si>
  <si>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</si>
  <si>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</si>
  <si>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</si>
  <si>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</si>
  <si>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</si>
  <si>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</si>
  <si>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</si>
  <si>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</si>
  <si>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</si>
  <si>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</si>
  <si>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</si>
  <si>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</si>
  <si>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</si>
  <si>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</si>
  <si>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</si>
  <si>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</si>
  <si>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</si>
  <si>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</si>
  <si>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</si>
  <si>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</si>
  <si>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</si>
  <si>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</si>
  <si>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</si>
  <si>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</si>
  <si>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</si>
  <si>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</si>
  <si>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</si>
  <si>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</si>
  <si>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</si>
  <si>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</si>
  <si>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</si>
  <si>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</si>
  <si>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</si>
  <si>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</si>
  <si>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</si>
  <si>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</si>
  <si>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</si>
  <si>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</si>
  <si>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</si>
  <si>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</si>
  <si>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</si>
  <si>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</si>
  <si>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</si>
  <si>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</si>
  <si>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</si>
  <si>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</si>
  <si>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</si>
  <si>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</si>
  <si>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</si>
  <si>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</si>
  <si>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</si>
  <si>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</si>
  <si>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</si>
  <si>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</si>
  <si>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</si>
  <si>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</si>
  <si>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</si>
  <si>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</si>
  <si>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</si>
  <si>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</si>
  <si>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</si>
  <si>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</si>
  <si>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</si>
  <si>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</si>
  <si>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</si>
  <si>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</si>
  <si>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</si>
  <si>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</si>
  <si>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</si>
  <si>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</si>
  <si>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</si>
  <si>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</si>
  <si>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</si>
  <si>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</si>
  <si>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</si>
  <si>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</si>
  <si>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</si>
  <si>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</si>
  <si>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</si>
  <si>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</si>
  <si>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</si>
  <si>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</si>
  <si>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</si>
  <si>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</si>
  <si>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</si>
  <si>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</si>
  <si>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</si>
  <si>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</si>
  <si>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</si>
  <si>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</si>
  <si>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</si>
  <si>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</si>
  <si>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</si>
  <si>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</si>
  <si>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</si>
  <si>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</si>
  <si>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</si>
  <si>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</si>
  <si>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</si>
  <si>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</si>
  <si>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</si>
  <si>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</si>
  <si>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</si>
  <si>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</si>
  <si>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</si>
  <si>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</si>
  <si>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</si>
  <si>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</si>
  <si>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</si>
  <si>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</si>
  <si>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</si>
  <si>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</si>
  <si>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</si>
  <si>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</si>
  <si>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</si>
  <si>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</si>
  <si>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</si>
  <si>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</si>
  <si>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</si>
  <si>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</si>
  <si>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</si>
  <si>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</si>
  <si>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</si>
  <si>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</si>
  <si>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</si>
  <si>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</si>
  <si>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</si>
  <si>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</si>
  <si>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</si>
  <si>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</si>
  <si>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</si>
  <si>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</si>
  <si>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</si>
  <si>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</si>
  <si>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</si>
  <si>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</si>
  <si>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</si>
  <si>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</si>
  <si>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</si>
  <si>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</si>
  <si>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</si>
  <si>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</si>
  <si>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</si>
  <si>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</si>
  <si>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</si>
  <si>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</si>
  <si>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</si>
  <si>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</si>
  <si>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</si>
  <si>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</si>
  <si>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</si>
  <si>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</si>
  <si>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</si>
  <si>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</si>
  <si>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</si>
  <si>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</si>
  <si>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</si>
  <si>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</si>
  <si>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</si>
  <si>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</si>
  <si>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</si>
  <si>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</si>
  <si>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</si>
  <si>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</si>
  <si>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</si>
  <si>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</si>
  <si>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</si>
  <si>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</si>
  <si>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</si>
  <si>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</si>
  <si>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</si>
  <si>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</si>
  <si>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</si>
  <si>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</si>
  <si>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</si>
  <si>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</si>
  <si>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</si>
  <si>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</si>
  <si>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</si>
  <si>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</si>
  <si>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</si>
  <si>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</si>
  <si>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</si>
  <si>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</si>
  <si>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</si>
  <si>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</si>
  <si>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</si>
  <si>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</si>
  <si>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</si>
  <si>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</si>
  <si>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</si>
  <si>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</si>
  <si>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</si>
  <si>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</si>
  <si>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</si>
  <si>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</si>
  <si>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</si>
  <si>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</si>
  <si>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</si>
  <si>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</si>
  <si>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</si>
  <si>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</si>
  <si>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</si>
  <si>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</si>
  <si>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</si>
  <si>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</si>
  <si>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</si>
  <si>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</si>
  <si>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</si>
  <si>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</si>
  <si>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</si>
  <si>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</si>
  <si>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</si>
  <si>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</si>
  <si>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</si>
  <si>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</si>
  <si>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</si>
  <si>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</si>
  <si>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</si>
  <si>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</si>
  <si>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</si>
  <si>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</si>
  <si>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</si>
  <si>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</si>
  <si>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</si>
  <si>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</si>
  <si>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</si>
  <si>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</si>
  <si>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</si>
  <si>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</si>
  <si>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</si>
  <si>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</si>
  <si>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</si>
  <si>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</si>
  <si>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</si>
  <si>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</si>
  <si>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</si>
  <si>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</si>
  <si>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</si>
  <si>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</si>
  <si>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</si>
  <si>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</si>
  <si>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</si>
  <si>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</si>
  <si>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</si>
  <si>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</si>
  <si>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</si>
  <si>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</si>
  <si>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</si>
  <si>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</si>
  <si>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</si>
  <si>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</si>
  <si>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</si>
  <si>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</si>
  <si>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</si>
  <si>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</si>
  <si>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</si>
  <si>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</si>
  <si>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</si>
  <si>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</si>
  <si>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</si>
  <si>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</si>
  <si>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</si>
  <si>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</si>
  <si>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</si>
  <si>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</si>
  <si>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</si>
  <si>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</si>
  <si>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</si>
  <si>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</si>
  <si>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</si>
  <si>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</si>
  <si>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</si>
  <si>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</si>
  <si>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</si>
  <si>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</si>
  <si>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</si>
  <si>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</si>
  <si>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</si>
  <si>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</si>
  <si>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</si>
  <si>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</si>
  <si>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</si>
  <si>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</si>
  <si>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</si>
  <si>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</si>
  <si>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</si>
  <si>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</si>
  <si>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</si>
  <si>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</si>
  <si>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</si>
  <si>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</si>
  <si>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</si>
  <si>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</si>
  <si>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</si>
  <si>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</si>
  <si>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</si>
  <si>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</si>
  <si>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</si>
  <si>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</si>
  <si>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</si>
  <si>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</si>
  <si>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</si>
  <si>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</si>
  <si>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</si>
  <si>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</si>
  <si>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</si>
  <si>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</si>
  <si>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</si>
  <si>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</si>
  <si>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</si>
  <si>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</si>
  <si>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</si>
  <si>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</si>
  <si>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</si>
  <si>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</si>
  <si>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</si>
  <si>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</si>
  <si>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</si>
  <si>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</si>
  <si>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</si>
  <si>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</si>
  <si>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</si>
  <si>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</si>
  <si>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</si>
  <si>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</si>
  <si>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</si>
  <si>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</si>
  <si>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</si>
  <si>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</si>
  <si>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</si>
  <si>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</si>
  <si>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</si>
  <si>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</si>
  <si>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</si>
  <si>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</si>
  <si>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</si>
  <si>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</si>
  <si>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</si>
  <si>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</si>
  <si>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</si>
  <si>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</si>
  <si>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</si>
  <si>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</si>
  <si>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</si>
  <si>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</si>
  <si>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</si>
  <si>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</si>
  <si>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</si>
  <si>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</si>
  <si>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</si>
  <si>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</si>
  <si>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</si>
  <si>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</si>
  <si>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</si>
  <si>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</si>
  <si>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</si>
  <si>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</si>
  <si>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</si>
  <si>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</si>
  <si>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</si>
  <si>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</si>
  <si>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</si>
  <si>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</si>
  <si>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</si>
  <si>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</si>
  <si>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</si>
  <si>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</si>
  <si>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</si>
  <si>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</si>
  <si>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</si>
  <si>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</si>
  <si>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</si>
  <si>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</si>
  <si>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</si>
  <si>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</si>
  <si>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</si>
  <si>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</si>
  <si>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</si>
  <si>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</si>
  <si>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</si>
  <si>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</si>
  <si>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</si>
  <si>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</si>
  <si>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</si>
  <si>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</si>
  <si>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</si>
  <si>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</si>
  <si>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</si>
  <si>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</si>
  <si>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</si>
  <si>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</si>
  <si>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</si>
  <si>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</si>
  <si>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</si>
  <si>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</si>
  <si>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</si>
  <si>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</si>
  <si>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</si>
  <si>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</si>
  <si>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</si>
  <si>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</si>
  <si>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</si>
  <si>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</si>
  <si>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</si>
  <si>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</si>
  <si>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</si>
  <si>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</si>
  <si>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</si>
  <si>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</si>
  <si>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</si>
  <si>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</si>
  <si>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</si>
  <si>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</si>
  <si>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</si>
  <si>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</si>
  <si>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</si>
  <si>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</si>
  <si>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</si>
  <si>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</si>
  <si>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</si>
  <si>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</si>
  <si>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</si>
  <si>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</si>
  <si>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</si>
  <si>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</si>
  <si>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</si>
  <si>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</si>
  <si>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</si>
  <si>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</si>
  <si>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</si>
  <si>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</si>
  <si>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</si>
  <si>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</si>
  <si>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</si>
  <si>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</si>
  <si>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</si>
  <si>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</si>
  <si>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</si>
  <si>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</si>
  <si>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</si>
  <si>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</si>
  <si>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</si>
  <si>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</si>
  <si>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</si>
  <si>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</si>
  <si>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</si>
  <si>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</si>
  <si>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</si>
  <si>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</si>
  <si>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</si>
  <si>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</si>
  <si>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</si>
  <si>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</si>
  <si>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</si>
  <si>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</si>
  <si>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</si>
  <si>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</si>
  <si>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</si>
  <si>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</si>
  <si>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</si>
  <si>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</si>
  <si>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</si>
  <si>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</si>
  <si>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</si>
  <si>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</si>
  <si>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</si>
  <si>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</si>
  <si>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</si>
  <si>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</si>
  <si>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</si>
  <si>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</si>
  <si>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</si>
  <si>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</si>
  <si>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</si>
  <si>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</si>
  <si>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</si>
  <si>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</si>
  <si>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</si>
  <si>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</si>
  <si>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</si>
  <si>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</si>
  <si>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</si>
  <si>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</si>
  <si>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</si>
  <si>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</si>
  <si>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</si>
  <si>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</si>
  <si>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</si>
  <si>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</si>
  <si>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</si>
  <si>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</si>
  <si>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</si>
  <si>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</si>
  <si>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</si>
  <si>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</si>
  <si>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</si>
  <si>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</si>
  <si>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</si>
  <si>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</si>
  <si>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</si>
  <si>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</si>
  <si>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</si>
  <si>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</si>
  <si>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</si>
  <si>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</si>
  <si>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</si>
  <si>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</si>
  <si>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</si>
  <si>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</si>
  <si>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</si>
  <si>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</si>
  <si>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</si>
  <si>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</si>
  <si>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</si>
  <si>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</si>
  <si>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</si>
  <si>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</si>
  <si>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</si>
  <si>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</si>
  <si>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</si>
  <si>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</si>
  <si>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</si>
  <si>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</si>
  <si>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</si>
  <si>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</si>
  <si>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</si>
  <si>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</si>
  <si>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</si>
  <si>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</si>
  <si>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</si>
  <si>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</si>
  <si>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</si>
  <si>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</si>
  <si>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</si>
  <si>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</si>
  <si>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</si>
  <si>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</si>
  <si>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</si>
  <si>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</si>
  <si>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</si>
  <si>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</si>
  <si>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</si>
  <si>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</si>
  <si>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</si>
  <si>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</si>
  <si>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</si>
  <si>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</si>
  <si>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</si>
  <si>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</si>
  <si>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</si>
  <si>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</si>
  <si>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</si>
  <si>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</si>
  <si>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</si>
  <si>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</si>
  <si>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</si>
  <si>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</si>
  <si>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</si>
  <si>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</si>
  <si>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</si>
  <si>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</si>
  <si>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</si>
  <si>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</si>
  <si>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</si>
  <si>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</si>
  <si>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</si>
  <si>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</si>
  <si>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</si>
  <si>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</si>
  <si>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</si>
  <si>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</si>
  <si>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</si>
  <si>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</si>
  <si>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</si>
  <si>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</si>
  <si>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</si>
  <si>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</si>
  <si>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</si>
  <si>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</si>
  <si>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</si>
  <si>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</si>
  <si>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</si>
  <si>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</si>
  <si>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</si>
  <si>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</si>
  <si>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</si>
  <si>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</si>
  <si>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</si>
  <si>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</si>
  <si>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</si>
  <si>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</si>
  <si>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</si>
  <si>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</si>
  <si>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</si>
  <si>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</si>
  <si>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</si>
  <si>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</si>
  <si>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</si>
  <si>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</si>
  <si>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</si>
  <si>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</si>
  <si>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</si>
  <si>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</si>
  <si>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</si>
  <si>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</si>
  <si>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</si>
  <si>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</si>
  <si>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</si>
  <si>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</si>
  <si>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</si>
  <si>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</si>
  <si>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</si>
  <si>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</si>
  <si>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</si>
  <si>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</si>
  <si>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</si>
  <si>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</si>
  <si>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</si>
  <si>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</si>
  <si>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</si>
  <si>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</si>
  <si>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</si>
  <si>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</si>
  <si>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</si>
  <si>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</si>
  <si>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</si>
  <si>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</si>
  <si>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</si>
  <si>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</si>
  <si>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</si>
  <si>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</si>
  <si>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</si>
  <si>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</si>
  <si>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</si>
  <si>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</si>
  <si>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</si>
  <si>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</si>
  <si>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</si>
  <si>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</si>
  <si>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</si>
  <si>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</si>
  <si>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</si>
  <si>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</si>
  <si>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</si>
  <si>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</si>
  <si>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</si>
  <si>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</si>
  <si>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</si>
  <si>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</si>
  <si>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</si>
  <si>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</si>
  <si>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</si>
  <si>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</si>
  <si>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</si>
  <si>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</si>
  <si>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</si>
  <si>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</si>
  <si>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</si>
  <si>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</si>
  <si>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</si>
  <si>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</si>
  <si>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</si>
  <si>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</si>
  <si>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</si>
  <si>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</si>
  <si>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</si>
  <si>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</si>
  <si>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</si>
  <si>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</si>
  <si>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</si>
  <si>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</si>
  <si>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</si>
  <si>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</si>
  <si>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</si>
  <si>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</si>
  <si>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</si>
  <si>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</si>
  <si>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</si>
  <si>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</si>
  <si>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</si>
  <si>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</si>
  <si>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</si>
  <si>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</si>
  <si>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</si>
  <si>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</si>
  <si>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</si>
  <si>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</si>
  <si>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</si>
  <si>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</si>
  <si>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</si>
  <si>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</si>
  <si>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</si>
  <si>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</si>
  <si>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</si>
  <si>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</si>
  <si>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</si>
  <si>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</si>
  <si>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</si>
  <si>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</si>
  <si>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</si>
  <si>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</si>
  <si>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</si>
  <si>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</si>
  <si>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</si>
  <si>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</si>
  <si>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</si>
  <si>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</si>
  <si>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</si>
  <si>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</si>
  <si>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</si>
  <si>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</si>
  <si>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</si>
  <si>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</si>
  <si>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</si>
  <si>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</si>
  <si>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</si>
  <si>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</si>
  <si>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</si>
  <si>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</si>
  <si>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</si>
  <si>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</si>
  <si>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</si>
  <si>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</si>
  <si>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</si>
  <si>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</si>
  <si>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</si>
  <si>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</si>
  <si>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</si>
  <si>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</si>
  <si>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</si>
  <si>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</si>
  <si>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</si>
  <si>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</si>
  <si>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</si>
  <si>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</si>
  <si>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</si>
  <si>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</si>
  <si>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</si>
  <si>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</si>
  <si>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</si>
  <si>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</si>
  <si>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</si>
  <si>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</si>
  <si>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</si>
  <si>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</si>
  <si>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</si>
  <si>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</si>
  <si>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</si>
  <si>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</si>
  <si>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</si>
  <si>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</si>
  <si>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</si>
  <si>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</si>
  <si>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</si>
  <si>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</si>
  <si>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</si>
  <si>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</si>
  <si>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</si>
  <si>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</si>
  <si>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</si>
  <si>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</si>
  <si>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</si>
  <si>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</si>
  <si>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</si>
  <si>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</si>
  <si>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</si>
  <si>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</si>
  <si>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</si>
  <si>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</si>
  <si>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</si>
  <si>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</si>
  <si>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</si>
  <si>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</si>
  <si>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</si>
  <si>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</si>
  <si>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</si>
  <si>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</si>
  <si>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</si>
  <si>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</si>
  <si>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</si>
  <si>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</si>
  <si>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</si>
  <si>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</si>
  <si>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</si>
  <si>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</si>
  <si>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</si>
  <si>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</si>
  <si>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</si>
  <si>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</si>
  <si>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</si>
  <si>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</si>
  <si>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</si>
  <si>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</si>
  <si>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</si>
  <si>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</si>
  <si>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</si>
  <si>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</si>
  <si>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</si>
  <si>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</si>
  <si>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</si>
  <si>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</si>
  <si>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</si>
  <si>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</si>
  <si>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</si>
  <si>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</si>
  <si>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</si>
  <si>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</si>
  <si>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</si>
  <si>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</si>
  <si>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</si>
  <si>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</si>
  <si>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</si>
  <si>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</si>
  <si>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</si>
  <si>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</si>
  <si>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</si>
  <si>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</si>
  <si>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</si>
  <si>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</si>
  <si>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</si>
  <si>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</si>
  <si>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</si>
  <si>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</si>
  <si>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</si>
  <si>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</si>
  <si>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</si>
  <si>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</si>
  <si>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</si>
  <si>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</si>
  <si>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</si>
  <si>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</si>
  <si>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</si>
  <si>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</si>
  <si>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</si>
  <si>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</si>
  <si>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</si>
  <si>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</si>
  <si>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</si>
  <si>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</si>
  <si>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</si>
  <si>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</si>
  <si>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</si>
  <si>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</si>
  <si>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</si>
  <si>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</si>
  <si>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</si>
  <si>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</si>
  <si>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</si>
  <si>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</si>
  <si>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</si>
  <si>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</si>
  <si>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</si>
  <si>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</si>
  <si>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</si>
  <si>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</si>
  <si>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</si>
  <si>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</si>
  <si>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</si>
  <si>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</si>
  <si>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</si>
  <si>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</si>
  <si>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</si>
  <si>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</si>
  <si>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</si>
  <si>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</si>
  <si>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</si>
  <si>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</si>
  <si>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</si>
  <si>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</si>
  <si>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</si>
  <si>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</si>
  <si>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</si>
  <si>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</si>
  <si>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</si>
  <si>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</si>
  <si>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</si>
  <si>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</si>
  <si>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</si>
  <si>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</si>
  <si>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</si>
  <si>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</si>
  <si>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</si>
  <si>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</si>
  <si>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</si>
  <si>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</si>
  <si>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</si>
  <si>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</si>
  <si>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</si>
  <si>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</si>
  <si>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</si>
  <si>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</si>
  <si>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</si>
  <si>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</si>
  <si>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</si>
  <si>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</si>
  <si>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</si>
  <si>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</si>
  <si>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</si>
  <si>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</si>
  <si>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</si>
  <si>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</si>
  <si>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</si>
  <si>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</si>
  <si>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</si>
  <si>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</si>
  <si>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</si>
  <si>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</si>
  <si>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</si>
  <si>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</si>
  <si>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</si>
  <si>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</si>
  <si>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</si>
  <si>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</si>
  <si>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</si>
  <si>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</si>
  <si>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</si>
  <si>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</si>
  <si>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</si>
  <si>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</si>
  <si>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</si>
  <si>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</si>
  <si>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</si>
  <si>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</si>
  <si>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</si>
  <si>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</si>
  <si>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</si>
  <si>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</si>
  <si>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</si>
  <si>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</si>
  <si>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</si>
  <si>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</si>
  <si>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</si>
  <si>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</si>
  <si>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</si>
  <si>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</si>
  <si>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</si>
  <si>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</si>
  <si>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</si>
  <si>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</si>
  <si>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</si>
  <si>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</si>
  <si>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</si>
  <si>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</si>
  <si>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</si>
  <si>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</si>
  <si>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</si>
  <si>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</si>
  <si>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</si>
  <si>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</si>
  <si>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</si>
  <si>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</si>
  <si>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</si>
  <si>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</si>
  <si>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</si>
  <si>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</si>
  <si>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</si>
  <si>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</si>
  <si>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</si>
  <si>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</si>
  <si>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</si>
  <si>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</si>
  <si>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</si>
  <si>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</si>
  <si>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</si>
  <si>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</si>
  <si>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</si>
  <si>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</si>
  <si>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</si>
  <si>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</si>
  <si>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</si>
  <si>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</si>
  <si>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</si>
  <si>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</si>
  <si>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</si>
  <si>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</si>
  <si>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</si>
  <si>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</si>
  <si>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</si>
  <si>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</si>
  <si>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</si>
  <si>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</si>
  <si>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</si>
  <si>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</si>
  <si>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</si>
  <si>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</si>
  <si>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</si>
  <si>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</si>
  <si>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</si>
  <si>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</si>
  <si>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</si>
  <si>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</si>
  <si>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</si>
  <si>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</si>
  <si>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</si>
  <si>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</si>
  <si>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</si>
  <si>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</si>
  <si>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</si>
  <si>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</si>
  <si>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</si>
  <si>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</si>
  <si>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</si>
  <si>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</si>
  <si>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</si>
  <si>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</si>
  <si>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</si>
  <si>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</si>
  <si>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</si>
  <si>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</si>
  <si>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</si>
  <si>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</si>
  <si>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</si>
  <si>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</si>
  <si>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</si>
  <si>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</si>
  <si>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</si>
  <si>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</si>
  <si>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</si>
  <si>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</si>
  <si>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</si>
  <si>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</si>
  <si>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</si>
  <si>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</si>
  <si>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</si>
  <si>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</si>
  <si>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</si>
  <si>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</si>
  <si>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</si>
  <si>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</si>
  <si>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</si>
  <si>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</si>
  <si>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</si>
  <si>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</si>
  <si>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</si>
  <si>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</si>
  <si>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</si>
  <si>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</si>
  <si>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</si>
  <si>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</si>
  <si>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</si>
  <si>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</si>
  <si>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</si>
  <si>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</si>
  <si>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</si>
  <si>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</si>
  <si>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</si>
  <si>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</si>
  <si>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</si>
  <si>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</si>
  <si>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</si>
  <si>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</si>
  <si>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</si>
  <si>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</si>
  <si>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</si>
  <si>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</si>
  <si>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</si>
  <si>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</si>
  <si>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</si>
  <si>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</si>
  <si>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</si>
  <si>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</si>
  <si>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</si>
  <si>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</si>
  <si>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</si>
  <si>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</si>
  <si>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</si>
  <si>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</si>
  <si>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</si>
  <si>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</si>
  <si>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</si>
  <si>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</si>
  <si>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</si>
  <si>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</si>
  <si>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</si>
  <si>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</si>
  <si>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</si>
  <si>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</si>
  <si>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</si>
  <si>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</si>
  <si>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</si>
  <si>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</si>
  <si>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</si>
  <si>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</si>
  <si>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</si>
  <si>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</si>
  <si>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</si>
  <si>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</si>
  <si>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</si>
  <si>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</si>
  <si>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</si>
  <si>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</si>
  <si>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</si>
  <si>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</si>
  <si>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</si>
  <si>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</si>
  <si>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</si>
  <si>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</si>
  <si>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</si>
  <si>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</si>
  <si>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</si>
  <si>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</si>
  <si>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</si>
  <si>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</si>
  <si>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</si>
  <si>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</si>
  <si>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</si>
  <si>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</si>
  <si>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</si>
  <si>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</si>
  <si>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</si>
  <si>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</si>
  <si>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</si>
  <si>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</si>
  <si>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</si>
  <si>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</si>
  <si>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</si>
  <si>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</si>
  <si>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</si>
  <si>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</si>
  <si>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</si>
  <si>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</si>
  <si>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</si>
  <si>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</si>
  <si>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</si>
  <si>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</si>
  <si>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</si>
  <si>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</si>
  <si>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</si>
  <si>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</si>
  <si>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</si>
  <si>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</si>
  <si>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</si>
  <si>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</si>
  <si>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</si>
  <si>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</si>
  <si>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</si>
  <si>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</si>
  <si>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</si>
  <si>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</si>
  <si>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</si>
  <si>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</si>
  <si>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</si>
  <si>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</si>
  <si>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</si>
  <si>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</si>
  <si>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</si>
  <si>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</si>
  <si>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</si>
  <si>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</si>
  <si>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</si>
  <si>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</si>
  <si>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</si>
  <si>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</si>
  <si>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</si>
  <si>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</si>
  <si>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</si>
  <si>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</si>
  <si>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</si>
  <si>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</si>
  <si>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</si>
  <si>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</si>
  <si>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</si>
  <si>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</si>
  <si>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</si>
  <si>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</si>
  <si>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</si>
  <si>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</si>
  <si>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</si>
  <si>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</si>
  <si>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</si>
  <si>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</si>
  <si>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</si>
  <si>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</si>
  <si>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</si>
  <si>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</si>
  <si>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</si>
  <si>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</si>
  <si>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</si>
  <si>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</si>
  <si>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</si>
  <si>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</si>
  <si>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</si>
  <si>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</si>
  <si>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</si>
  <si>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</si>
  <si>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</si>
  <si>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</si>
  <si>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</si>
  <si>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</si>
  <si>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</si>
  <si>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</si>
  <si>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</si>
  <si>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</si>
  <si>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</si>
  <si>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</si>
  <si>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</si>
  <si>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</si>
  <si>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</si>
  <si>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</si>
  <si>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</si>
  <si>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</si>
  <si>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</si>
  <si>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</si>
  <si>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</si>
  <si>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</si>
  <si>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</si>
  <si>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</si>
  <si>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</si>
  <si>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</si>
  <si>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</si>
  <si>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</si>
  <si>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</si>
  <si>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</si>
  <si>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</si>
  <si>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</si>
  <si>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</si>
  <si>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</si>
  <si>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</si>
  <si>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</si>
  <si>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</si>
  <si>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</si>
  <si>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</si>
  <si>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</si>
  <si>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</si>
  <si>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</si>
  <si>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</si>
  <si>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</si>
  <si>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</si>
  <si>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</si>
  <si>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</si>
  <si>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</si>
  <si>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</si>
  <si>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</si>
  <si>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</si>
  <si>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</si>
  <si>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</si>
  <si>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</si>
  <si>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</si>
  <si>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</si>
  <si>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</si>
  <si>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</si>
  <si>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</si>
  <si>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</si>
  <si>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</si>
  <si>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</si>
  <si>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</si>
  <si>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</si>
  <si>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</si>
  <si>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</si>
  <si>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</si>
  <si>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</si>
  <si>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</si>
  <si>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</si>
  <si>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</si>
  <si>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</si>
  <si>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</si>
  <si>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</si>
  <si>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</si>
  <si>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</si>
  <si>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</si>
  <si>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</si>
  <si>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</si>
  <si>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</si>
  <si>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</si>
  <si>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</si>
  <si>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</si>
  <si>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</si>
  <si>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</si>
  <si>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</si>
  <si>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</si>
  <si>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</si>
  <si>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</si>
  <si>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</si>
  <si>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</si>
  <si>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</si>
  <si>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</si>
  <si>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</si>
  <si>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</si>
  <si>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</si>
  <si>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</si>
  <si>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</si>
  <si>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</si>
  <si>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</si>
  <si>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</si>
  <si>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</si>
  <si>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</si>
  <si>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</si>
  <si>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</si>
  <si>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</si>
  <si>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</si>
  <si>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</si>
  <si>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</si>
  <si>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</si>
  <si>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</si>
  <si>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</si>
  <si>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</si>
  <si>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</si>
  <si>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</si>
  <si>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</si>
  <si>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</si>
  <si>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</si>
  <si>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</si>
  <si>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</si>
  <si>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</si>
  <si>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</si>
  <si>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</si>
  <si>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</si>
  <si>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</si>
  <si>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</si>
  <si>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</si>
  <si>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</si>
  <si>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</si>
  <si>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</si>
  <si>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</si>
  <si>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</si>
  <si>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</si>
  <si>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</si>
  <si>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</si>
  <si>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</si>
  <si>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</si>
  <si>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</si>
  <si>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</si>
  <si>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</si>
  <si>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</si>
  <si>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</si>
  <si>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</si>
  <si>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</si>
  <si>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</si>
  <si>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</si>
  <si>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</si>
  <si>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</si>
  <si>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</si>
  <si>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</si>
  <si>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</si>
  <si>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</si>
  <si>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</si>
  <si>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</si>
  <si>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</si>
  <si>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</si>
  <si>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</si>
  <si>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</si>
  <si>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</si>
  <si>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</si>
  <si>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</si>
  <si>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</si>
  <si>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</si>
  <si>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</si>
  <si>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</si>
  <si>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</si>
  <si>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</si>
  <si>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</si>
  <si>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</si>
  <si>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</si>
  <si>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</si>
  <si>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</si>
  <si>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</si>
  <si>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</si>
  <si>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</si>
  <si>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</si>
  <si>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</si>
  <si>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</si>
  <si>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</si>
  <si>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</si>
  <si>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</si>
  <si>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</si>
  <si>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</si>
  <si>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</si>
  <si>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</si>
  <si>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</si>
  <si>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</si>
  <si>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</si>
  <si>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</si>
  <si>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</si>
  <si>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</si>
  <si>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</si>
  <si>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</si>
  <si>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</si>
  <si>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</si>
  <si>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</si>
  <si>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</si>
  <si>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</si>
  <si>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</si>
  <si>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</si>
  <si>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</si>
  <si>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</si>
  <si>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</si>
  <si>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</si>
  <si>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</si>
  <si>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</si>
  <si>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</si>
  <si>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</si>
  <si>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</si>
  <si>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</si>
  <si>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</si>
  <si>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</si>
  <si>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</si>
  <si>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</si>
  <si>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</si>
  <si>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</si>
  <si>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</si>
  <si>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</si>
  <si>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</si>
  <si>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</si>
  <si>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</si>
  <si>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</si>
  <si>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</si>
  <si>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</si>
  <si>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</si>
  <si>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</si>
  <si>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</si>
  <si>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</si>
  <si>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</si>
  <si>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</si>
  <si>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</si>
  <si>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</si>
  <si>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</si>
  <si>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</si>
  <si>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</si>
  <si>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</si>
  <si>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</si>
  <si>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</si>
  <si>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</si>
  <si>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</si>
  <si>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</si>
  <si>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</si>
  <si>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</si>
  <si>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</si>
  <si>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</si>
  <si>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</si>
  <si>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</si>
  <si>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</si>
  <si>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</si>
  <si>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</si>
  <si>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</si>
  <si>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</si>
  <si>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</si>
  <si>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</si>
  <si>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</si>
  <si>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</si>
  <si>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</si>
  <si>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</si>
  <si>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</si>
  <si>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</si>
  <si>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</si>
  <si>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</si>
  <si>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</si>
  <si>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</si>
  <si>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</si>
  <si>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</si>
  <si>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</si>
  <si>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</si>
  <si>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</si>
  <si>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</si>
  <si>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</si>
  <si>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</si>
  <si>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</si>
  <si>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</si>
  <si>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</si>
  <si>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</si>
  <si>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</si>
  <si>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</si>
  <si>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</si>
  <si>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</si>
  <si>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</si>
  <si>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</si>
  <si>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</si>
  <si>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</si>
  <si>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</si>
  <si>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</si>
  <si>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</si>
  <si>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</si>
  <si>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</si>
  <si>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</si>
  <si>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</si>
  <si>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</si>
  <si>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</si>
  <si>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</si>
  <si>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</si>
  <si>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</si>
  <si>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</si>
  <si>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</si>
  <si>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</si>
  <si>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</si>
  <si>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</si>
  <si>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</si>
  <si>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</si>
  <si>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</si>
  <si>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</si>
  <si>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</si>
  <si>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</si>
  <si>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</si>
  <si>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</si>
  <si>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</si>
  <si>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</si>
  <si>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</si>
  <si>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</si>
  <si>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</si>
  <si>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</si>
  <si>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</si>
  <si>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</si>
  <si>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</si>
  <si>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</si>
  <si>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</si>
  <si>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</si>
  <si>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</si>
  <si>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</si>
  <si>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</si>
  <si>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</si>
  <si>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</si>
  <si>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</si>
  <si>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</si>
  <si>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</si>
  <si>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</si>
  <si>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</si>
  <si>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</si>
  <si>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</si>
  <si>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</si>
  <si>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</si>
  <si>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</si>
  <si>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</si>
  <si>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</si>
  <si>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</si>
  <si>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</si>
  <si>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</si>
  <si>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</si>
  <si>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</si>
  <si>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</si>
  <si>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</si>
  <si>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</si>
  <si>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</si>
  <si>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</si>
  <si>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</si>
  <si>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</si>
  <si>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</si>
  <si>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</si>
  <si>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</si>
  <si>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</si>
  <si>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</si>
  <si>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</si>
  <si>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</si>
  <si>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</si>
  <si>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</si>
  <si>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</si>
  <si>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</si>
  <si>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</si>
  <si>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</si>
  <si>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</si>
  <si>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</si>
  <si>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</si>
  <si>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</si>
  <si>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</si>
  <si>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</si>
  <si>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</si>
  <si>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</si>
  <si>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</si>
  <si>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</si>
  <si>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</si>
  <si>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</si>
  <si>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</si>
  <si>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</si>
  <si>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</si>
  <si>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</si>
  <si>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</si>
  <si>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</si>
  <si>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</si>
  <si>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</si>
  <si>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</si>
  <si>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</si>
  <si>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</si>
  <si>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</si>
  <si>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</si>
  <si>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</si>
  <si>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</si>
  <si>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</si>
  <si>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</si>
  <si>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</si>
  <si>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</si>
  <si>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</si>
  <si>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</si>
  <si>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</si>
  <si>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</si>
  <si>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</si>
  <si>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</si>
  <si>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</si>
  <si>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</si>
  <si>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</si>
  <si>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</si>
  <si>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</si>
  <si>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</si>
  <si>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</si>
  <si>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</si>
  <si>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</si>
  <si>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</si>
  <si>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</si>
  <si>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</si>
  <si>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</si>
  <si>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</si>
  <si>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</si>
  <si>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</si>
  <si>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</si>
  <si>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</si>
  <si>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</si>
  <si>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</si>
  <si>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</si>
  <si>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</si>
  <si>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</si>
  <si>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</si>
  <si>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</si>
  <si>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</si>
  <si>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</si>
  <si>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</si>
  <si>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</si>
  <si>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</si>
  <si>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</si>
  <si>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</si>
  <si>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</si>
  <si>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</si>
  <si>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</si>
  <si>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</si>
  <si>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</si>
  <si>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</si>
  <si>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</si>
  <si>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</si>
  <si>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</si>
  <si>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</si>
  <si>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</si>
  <si>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</si>
  <si>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</si>
  <si>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</si>
  <si>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</si>
  <si>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</si>
  <si>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</si>
  <si>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</si>
  <si>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</si>
  <si>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</si>
  <si>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</si>
  <si>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</si>
  <si>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</si>
  <si>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</si>
  <si>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</si>
  <si>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</si>
  <si>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</si>
  <si>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</si>
  <si>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</si>
  <si>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</si>
  <si>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</si>
  <si>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</si>
  <si>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</si>
  <si>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</si>
  <si>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</si>
  <si>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</si>
  <si>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</si>
  <si>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</si>
  <si>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</si>
  <si>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</si>
  <si>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</si>
  <si>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</si>
  <si>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</si>
  <si>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</si>
  <si>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</si>
  <si>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</si>
  <si>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</si>
  <si>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</si>
  <si>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</si>
  <si>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</si>
  <si>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</si>
  <si>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</si>
  <si>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</si>
  <si>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</si>
  <si>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</si>
  <si>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</si>
  <si>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</si>
  <si>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</si>
  <si>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</si>
  <si>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</si>
  <si>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</si>
  <si>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</si>
  <si>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</si>
  <si>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</si>
  <si>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</si>
  <si>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</si>
  <si>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</si>
  <si>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</si>
  <si>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</si>
  <si>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</si>
  <si>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</si>
  <si>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</si>
  <si>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</si>
  <si>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</si>
  <si>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</si>
  <si>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</si>
  <si>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</si>
  <si>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</si>
  <si>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</si>
  <si>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</si>
  <si>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</si>
  <si>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</si>
  <si>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</si>
  <si>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</si>
  <si>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</si>
  <si>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</si>
  <si>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</si>
  <si>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</si>
  <si>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</si>
  <si>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</si>
  <si>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</si>
  <si>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</si>
  <si>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</si>
  <si>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</si>
  <si>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</si>
  <si>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</si>
  <si>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</si>
  <si>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</si>
  <si>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</si>
  <si>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</si>
  <si>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</si>
  <si>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</si>
  <si>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</si>
  <si>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</si>
  <si>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</si>
  <si>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</si>
  <si>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</si>
  <si>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</si>
  <si>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</si>
  <si>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</si>
  <si>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</si>
  <si>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</si>
  <si>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</si>
  <si>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</si>
  <si>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</si>
  <si>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</si>
  <si>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</si>
  <si>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</si>
  <si>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</si>
  <si>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</si>
  <si>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</si>
  <si>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</si>
  <si>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</si>
  <si>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</si>
  <si>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</si>
  <si>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</si>
  <si>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</si>
  <si>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</si>
  <si>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</si>
  <si>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</si>
  <si>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</si>
  <si>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</si>
  <si>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</si>
  <si>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</si>
  <si>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</si>
  <si>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</si>
  <si>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</si>
  <si>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</si>
  <si>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</si>
  <si>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</si>
  <si>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</si>
  <si>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</si>
  <si>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</si>
  <si>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</si>
  <si>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</si>
  <si>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</si>
  <si>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</si>
  <si>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</si>
  <si>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</si>
  <si>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</si>
  <si>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</si>
  <si>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</si>
  <si>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</si>
  <si>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</si>
  <si>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</si>
  <si>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</si>
  <si>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</si>
  <si>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</si>
  <si>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</si>
  <si>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</si>
  <si>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</si>
  <si>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</si>
  <si>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</si>
  <si>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</si>
  <si>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</si>
  <si>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</si>
  <si>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</si>
  <si>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</si>
  <si>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</si>
  <si>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</si>
  <si>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</si>
  <si>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</si>
  <si>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</si>
  <si>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</si>
  <si>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</si>
  <si>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</si>
  <si>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</si>
  <si>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</si>
  <si>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</si>
  <si>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</si>
  <si>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</si>
  <si>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</si>
  <si>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</si>
  <si>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</si>
  <si>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</si>
  <si>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</si>
  <si>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</si>
  <si>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</si>
  <si>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</si>
  <si>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</si>
  <si>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</si>
  <si>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</si>
  <si>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</si>
  <si>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</si>
  <si>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</si>
  <si>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</si>
  <si>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</si>
  <si>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</si>
  <si>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</si>
  <si>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</si>
  <si>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</si>
  <si>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</si>
  <si>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</si>
  <si>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</si>
  <si>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</si>
  <si>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</si>
  <si>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</si>
  <si>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</si>
  <si>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</si>
  <si>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</si>
  <si>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</si>
  <si>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</si>
  <si>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</si>
  <si>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</si>
  <si>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</si>
  <si>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</si>
  <si>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</si>
  <si>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</si>
  <si>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</si>
  <si>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</si>
  <si>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</si>
  <si>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</si>
  <si>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</si>
  <si>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</si>
  <si>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</si>
  <si>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</si>
  <si>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</si>
  <si>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</si>
  <si>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</si>
  <si>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</si>
  <si>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</si>
  <si>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</si>
  <si>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</si>
  <si>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</si>
  <si>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</si>
  <si>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</si>
  <si>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</si>
  <si>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</si>
  <si>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</si>
  <si>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</si>
  <si>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</si>
  <si>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</si>
  <si>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</si>
  <si>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</si>
  <si>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</si>
  <si>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</si>
  <si>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</si>
  <si>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</si>
  <si>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</si>
  <si>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</si>
  <si>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</si>
  <si>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</si>
  <si>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</si>
  <si>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</si>
  <si>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</si>
  <si>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</si>
  <si>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</si>
  <si>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</si>
  <si>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</si>
  <si>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</si>
  <si>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</si>
  <si>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</si>
  <si>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</si>
  <si>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</si>
  <si>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</si>
  <si>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</si>
  <si>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</si>
  <si>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</si>
  <si>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</si>
  <si>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</si>
  <si>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</si>
  <si>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</si>
  <si>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</si>
  <si>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</si>
  <si>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</si>
  <si>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</si>
  <si>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</si>
  <si>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</si>
  <si>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</si>
  <si>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</si>
  <si>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</si>
  <si>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</si>
  <si>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</si>
  <si>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</si>
  <si>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</si>
  <si>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</si>
  <si>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</si>
  <si>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</si>
  <si>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</si>
  <si>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</si>
  <si>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</si>
  <si>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</si>
  <si>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</si>
  <si>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</si>
  <si>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</si>
  <si>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</si>
  <si>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</si>
  <si>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</si>
  <si>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</si>
  <si>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</si>
  <si>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</si>
  <si>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</si>
  <si>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</si>
  <si>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</si>
  <si>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</si>
  <si>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</si>
  <si>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</si>
  <si>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</si>
  <si>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</si>
  <si>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</si>
  <si>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</si>
  <si>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</si>
  <si>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</si>
  <si>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</si>
  <si>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</si>
  <si>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</si>
  <si>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</si>
  <si>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</si>
  <si>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</si>
  <si>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</si>
  <si>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</si>
  <si>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</si>
  <si>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</si>
  <si>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</si>
  <si>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</si>
  <si>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</si>
  <si>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</si>
  <si>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</si>
  <si>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</si>
  <si>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</si>
  <si>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</si>
  <si>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</si>
  <si>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</si>
  <si>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</si>
  <si>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</si>
  <si>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</si>
  <si>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</si>
  <si>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</si>
  <si>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</si>
  <si>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</si>
  <si>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</si>
  <si>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</si>
  <si>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</si>
  <si>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</si>
  <si>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</si>
  <si>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</si>
  <si>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</si>
  <si>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</si>
  <si>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</si>
  <si>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</si>
  <si>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</si>
  <si>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</si>
  <si>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</si>
  <si>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</si>
  <si>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</si>
  <si>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</si>
  <si>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</si>
  <si>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</si>
  <si>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</si>
  <si>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</si>
  <si>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</si>
  <si>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</si>
  <si>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</si>
  <si>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</si>
  <si>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</si>
  <si>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</si>
  <si>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</si>
  <si>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</si>
  <si>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</si>
  <si>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</si>
  <si>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</si>
  <si>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</si>
  <si>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</si>
  <si>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</si>
  <si>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</si>
  <si>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</si>
  <si>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</si>
  <si>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</si>
  <si>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</si>
  <si>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</si>
  <si>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</si>
  <si>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</si>
  <si>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</si>
  <si>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</si>
  <si>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</si>
  <si>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</si>
  <si>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</si>
  <si>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</si>
  <si>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</si>
  <si>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</si>
  <si>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</si>
  <si>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</si>
  <si>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</si>
  <si>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</si>
  <si>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</si>
  <si>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</si>
  <si>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</si>
  <si>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</si>
  <si>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</si>
  <si>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</si>
  <si>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</si>
  <si>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</si>
  <si>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</si>
  <si>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</si>
  <si>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</si>
  <si>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</si>
  <si>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</si>
  <si>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</si>
  <si>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</si>
  <si>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</si>
  <si>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</si>
  <si>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</si>
  <si>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</si>
  <si>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</si>
  <si>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</si>
  <si>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</si>
  <si>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</si>
  <si>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</si>
  <si>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</si>
  <si>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</si>
  <si>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</si>
  <si>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</si>
  <si>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</si>
  <si>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</si>
  <si>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</si>
  <si>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</si>
  <si>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</si>
  <si>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</si>
  <si>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</si>
  <si>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</si>
  <si>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</si>
  <si>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</si>
  <si>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</si>
  <si>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</si>
  <si>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</si>
  <si>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</si>
  <si>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</si>
  <si>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</si>
  <si>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</si>
  <si>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</si>
  <si>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</si>
  <si>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</si>
  <si>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</si>
  <si>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</si>
  <si>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</si>
  <si>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</si>
  <si>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</si>
  <si>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</si>
  <si>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</si>
  <si>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</si>
  <si>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</si>
  <si>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</si>
  <si>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</si>
  <si>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</si>
  <si>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</si>
  <si>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</si>
  <si>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</si>
  <si>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</si>
  <si>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</si>
  <si>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</si>
  <si>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</si>
  <si>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</si>
  <si>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</si>
  <si>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</si>
  <si>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</si>
  <si>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</si>
  <si>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</si>
  <si>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</si>
  <si>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</si>
  <si>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</si>
  <si>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</si>
  <si>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</si>
  <si>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</si>
  <si>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</si>
  <si>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</si>
  <si>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</si>
  <si>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</si>
  <si>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</si>
  <si>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</si>
  <si>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</si>
  <si>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</si>
  <si>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</si>
  <si>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</si>
  <si>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</si>
  <si>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</si>
  <si>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</si>
  <si>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</si>
  <si>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</si>
  <si>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</si>
  <si>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</si>
  <si>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</si>
  <si>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</si>
  <si>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</si>
  <si>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</si>
  <si>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</si>
  <si>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</si>
  <si>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</si>
  <si>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</si>
  <si>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</si>
  <si>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</si>
  <si>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</si>
  <si>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</si>
  <si>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</si>
  <si>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</si>
  <si>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</si>
  <si>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</si>
  <si>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</si>
  <si>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</si>
  <si>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</si>
  <si>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</si>
  <si>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</si>
  <si>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</si>
  <si>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</si>
  <si>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</si>
  <si>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</si>
  <si>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</si>
  <si>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</si>
  <si>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</si>
  <si>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</si>
  <si>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</si>
  <si>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</si>
  <si>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</si>
  <si>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</si>
  <si>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</si>
  <si>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</si>
  <si>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</si>
  <si>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</si>
  <si>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</si>
  <si>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</si>
  <si>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</si>
  <si>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</si>
  <si>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</si>
  <si>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</si>
  <si>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</si>
  <si>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</si>
  <si>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</si>
  <si>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</si>
  <si>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</si>
  <si>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</si>
  <si>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</si>
  <si>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</si>
  <si>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</si>
  <si>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</si>
  <si>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</si>
  <si>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</si>
  <si>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</si>
  <si>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</si>
  <si>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</si>
  <si>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</si>
  <si>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</si>
  <si>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</si>
  <si>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</si>
  <si>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</si>
  <si>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</si>
  <si>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</si>
  <si>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</si>
  <si>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</si>
  <si>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</si>
  <si>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</si>
  <si>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</si>
  <si>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</si>
  <si>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</si>
  <si>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</si>
  <si>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</si>
  <si>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</si>
  <si>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</si>
  <si>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</si>
  <si>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</si>
  <si>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</si>
  <si>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</si>
  <si>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</si>
  <si>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</si>
  <si>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</si>
  <si>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</si>
  <si>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</si>
  <si>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</si>
  <si>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</si>
  <si>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</si>
  <si>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</si>
  <si>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</si>
  <si>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</si>
  <si>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</si>
  <si>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</si>
  <si>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</si>
  <si>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</si>
  <si>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</si>
  <si>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</si>
  <si>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</si>
  <si>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</si>
  <si>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</si>
  <si>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</si>
  <si>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</si>
  <si>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</si>
  <si>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</si>
  <si>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</si>
  <si>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</si>
  <si>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</si>
  <si>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</si>
  <si>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</si>
  <si>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</si>
  <si>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</si>
  <si>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</si>
  <si>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</si>
  <si>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</si>
  <si>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</si>
  <si>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</si>
  <si>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</si>
  <si>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</si>
  <si>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</si>
  <si>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</si>
  <si>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</si>
  <si>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</si>
  <si>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</si>
  <si>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</si>
  <si>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</si>
  <si>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</si>
  <si>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</si>
  <si>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</si>
  <si>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</si>
  <si>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</si>
  <si>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</si>
  <si>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</si>
  <si>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</si>
  <si>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</si>
  <si>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</si>
  <si>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</si>
  <si>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</si>
  <si>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</si>
  <si>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</si>
  <si>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</si>
  <si>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</si>
  <si>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</si>
  <si>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</si>
  <si>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</si>
  <si>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</si>
  <si>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</si>
  <si>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</si>
  <si>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</si>
  <si>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</si>
  <si>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</si>
  <si>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</si>
  <si>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</si>
  <si>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</si>
  <si>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</si>
  <si>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</si>
  <si>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</si>
  <si>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</si>
  <si>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</si>
  <si>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</si>
  <si>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</si>
  <si>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</si>
  <si>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</si>
  <si>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</si>
  <si>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</si>
  <si>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</si>
  <si>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</si>
  <si>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</si>
  <si>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</si>
  <si>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</si>
  <si>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</si>
  <si>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</si>
  <si>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</si>
  <si>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</si>
  <si>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</si>
  <si>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</si>
  <si>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</si>
  <si>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</si>
  <si>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</si>
  <si>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</si>
  <si>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</si>
  <si>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</si>
  <si>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</si>
  <si>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</si>
  <si>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</si>
  <si>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</si>
  <si>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</si>
  <si>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</si>
  <si>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</si>
  <si>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</si>
  <si>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</si>
  <si>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</si>
  <si>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</si>
  <si>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</si>
  <si>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</si>
  <si>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</si>
  <si>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</si>
  <si>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</si>
  <si>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</si>
  <si>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</si>
  <si>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</si>
  <si>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</si>
  <si>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</si>
  <si>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</si>
  <si>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</si>
  <si>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</si>
  <si>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</si>
  <si>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</si>
  <si>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</si>
  <si>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</si>
  <si>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</si>
  <si>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</si>
  <si>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</si>
  <si>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</si>
  <si>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</si>
  <si>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</si>
  <si>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</si>
  <si>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</si>
  <si>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</si>
  <si>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</si>
  <si>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</si>
  <si>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</si>
  <si>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</si>
  <si>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</si>
  <si>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</si>
  <si>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</si>
  <si>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</si>
  <si>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</si>
  <si>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</si>
  <si>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</si>
  <si>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</si>
  <si>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</si>
  <si>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</si>
  <si>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</si>
  <si>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</si>
  <si>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</si>
  <si>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</si>
  <si>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</si>
  <si>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</si>
  <si>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</si>
  <si>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</si>
  <si>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</si>
  <si>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</si>
  <si>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</si>
  <si>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</si>
  <si>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</si>
  <si>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</si>
  <si>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</si>
  <si>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</si>
  <si>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</si>
  <si>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</si>
  <si>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</si>
  <si>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</si>
  <si>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</si>
  <si>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</si>
  <si>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</si>
  <si>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</si>
  <si>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</si>
  <si>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</si>
  <si>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</si>
  <si>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</si>
  <si>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</si>
  <si>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</si>
  <si>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</si>
  <si>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</si>
  <si>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</si>
  <si>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</si>
  <si>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</si>
  <si>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</si>
  <si>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</si>
  <si>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</si>
  <si>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</si>
  <si>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</si>
  <si>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</si>
  <si>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</si>
  <si>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</si>
  <si>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</si>
  <si>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</si>
  <si>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</si>
  <si>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</si>
  <si>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</si>
  <si>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</si>
  <si>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</si>
  <si>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</si>
  <si>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</si>
  <si>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</si>
  <si>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</si>
  <si>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</si>
  <si>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</si>
  <si>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</si>
  <si>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</si>
  <si>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</si>
  <si>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</si>
  <si>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</si>
  <si>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</si>
  <si>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</si>
  <si>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</si>
  <si>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</si>
  <si>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</si>
  <si>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</si>
  <si>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</si>
  <si>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</si>
  <si>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</si>
  <si>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</si>
  <si>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</si>
  <si>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</si>
  <si>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</si>
  <si>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</si>
  <si>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</si>
  <si>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</si>
  <si>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</si>
  <si>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</si>
  <si>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</si>
  <si>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</si>
  <si>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</si>
  <si>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</si>
  <si>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</si>
  <si>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</si>
  <si>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</si>
  <si>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</si>
  <si>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</si>
  <si>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</si>
  <si>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</si>
  <si>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</si>
  <si>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</si>
  <si>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</si>
  <si>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</si>
  <si>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</si>
  <si>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</si>
  <si>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</si>
  <si>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</si>
  <si>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</si>
  <si>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</si>
  <si>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</si>
  <si>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</si>
  <si>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</si>
  <si>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</si>
  <si>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</si>
  <si>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</si>
  <si>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</si>
  <si>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</si>
  <si>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</si>
  <si>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</si>
  <si>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</si>
  <si>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</si>
  <si>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</si>
  <si>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</si>
  <si>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</si>
  <si>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</si>
  <si>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</si>
  <si>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</si>
  <si>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</si>
  <si>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</si>
  <si>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</si>
  <si>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</si>
  <si>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</si>
  <si>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</si>
  <si>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</si>
  <si>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</si>
  <si>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</si>
  <si>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</si>
  <si>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</si>
  <si>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</si>
  <si>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</si>
  <si>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</si>
  <si>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</si>
  <si>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</si>
  <si>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</si>
  <si>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</si>
  <si>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</si>
  <si>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</si>
  <si>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</si>
  <si>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</si>
  <si>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</si>
  <si>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</si>
  <si>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</si>
  <si>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</si>
  <si>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</si>
  <si>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</si>
  <si>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</si>
  <si>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</si>
  <si>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</si>
  <si>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</si>
  <si>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</si>
  <si>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</si>
  <si>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</si>
  <si>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</si>
  <si>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</si>
  <si>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</si>
  <si>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</si>
  <si>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</si>
  <si>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</si>
  <si>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</si>
  <si>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</si>
  <si>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</si>
  <si>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</si>
  <si>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</si>
  <si>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</si>
  <si>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</si>
  <si>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</si>
  <si>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</si>
  <si>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</si>
  <si>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</si>
  <si>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</si>
  <si>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</si>
  <si>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</si>
  <si>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</si>
  <si>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</si>
  <si>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</si>
  <si>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</si>
  <si>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</si>
  <si>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</si>
  <si>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</si>
  <si>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</si>
  <si>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</si>
  <si>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</si>
  <si>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</si>
  <si>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</si>
  <si>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</si>
  <si>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</si>
  <si>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</si>
  <si>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</si>
  <si>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</si>
  <si>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</si>
  <si>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</si>
  <si>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</si>
  <si>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</si>
  <si>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</si>
  <si>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</si>
  <si>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</si>
  <si>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</si>
  <si>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</si>
  <si>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</si>
  <si>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</si>
  <si>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</si>
  <si>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</si>
  <si>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</si>
  <si>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</si>
  <si>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</si>
  <si>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</si>
  <si>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</si>
  <si>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</si>
  <si>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</si>
  <si>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</si>
  <si>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</si>
  <si>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</si>
  <si>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</si>
  <si>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</si>
  <si>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</si>
  <si>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</si>
  <si>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</si>
  <si>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</si>
  <si>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</si>
  <si>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</si>
  <si>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</si>
  <si>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</si>
  <si>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</si>
  <si>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</si>
  <si>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</si>
  <si>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</si>
  <si>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</si>
  <si>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</si>
  <si>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</si>
  <si>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</si>
  <si>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</si>
  <si>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</si>
  <si>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</si>
  <si>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</si>
  <si>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</si>
  <si>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</si>
  <si>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</si>
  <si>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</si>
  <si>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</si>
  <si>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</si>
  <si>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</si>
  <si>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</si>
  <si>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</si>
  <si>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</si>
  <si>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</si>
  <si>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</si>
  <si>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</si>
  <si>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</si>
  <si>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</si>
  <si>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</si>
  <si>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</si>
  <si>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</si>
  <si>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</si>
  <si>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</si>
  <si>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</si>
  <si>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</si>
  <si>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</si>
  <si>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</si>
  <si>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</si>
  <si>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</si>
  <si>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</si>
  <si>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</si>
  <si>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</si>
  <si>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</si>
  <si>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</si>
  <si>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</si>
  <si>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</si>
  <si>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</si>
  <si>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</si>
  <si>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</si>
  <si>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</si>
  <si>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</si>
  <si>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</si>
  <si>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</si>
  <si>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</si>
  <si>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</si>
  <si>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</si>
  <si>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</si>
  <si>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</si>
  <si>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</si>
  <si>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</si>
  <si>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</si>
  <si>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</si>
  <si>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</si>
  <si>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</si>
  <si>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</si>
  <si>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</si>
  <si>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</si>
  <si>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</si>
  <si>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</si>
  <si>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</si>
  <si>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</si>
  <si>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</si>
  <si>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</si>
  <si>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</si>
  <si>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</si>
  <si>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</si>
  <si>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</si>
  <si>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</si>
  <si>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</si>
  <si>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</si>
  <si>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</si>
  <si>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</si>
  <si>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</si>
  <si>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</si>
  <si>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</si>
  <si>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</si>
  <si>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</si>
  <si>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</si>
  <si>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</si>
  <si>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</si>
  <si>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</si>
  <si>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</si>
  <si>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</si>
  <si>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</si>
  <si>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</si>
  <si>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</si>
  <si>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</si>
  <si>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</si>
  <si>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</si>
  <si>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</si>
  <si>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</si>
  <si>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</si>
  <si>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</si>
  <si>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</si>
  <si>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</si>
  <si>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</si>
  <si>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</si>
  <si>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</si>
  <si>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</si>
  <si>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</si>
  <si>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</si>
  <si>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</si>
  <si>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</si>
  <si>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</si>
  <si>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</si>
  <si>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</si>
  <si>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</si>
  <si>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</si>
  <si>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</si>
  <si>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</si>
  <si>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</si>
  <si>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</si>
  <si>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</si>
  <si>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</si>
  <si>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</si>
  <si>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</si>
  <si>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</si>
  <si>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</si>
  <si>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</si>
  <si>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</si>
  <si>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</si>
  <si>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</si>
  <si>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</si>
  <si>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</si>
  <si>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</si>
  <si>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</si>
  <si>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</si>
  <si>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</si>
  <si>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</si>
  <si>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</si>
  <si>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</si>
  <si>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</si>
  <si>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</si>
  <si>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</si>
  <si>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</si>
  <si>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</si>
  <si>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</si>
  <si>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</si>
  <si>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</si>
  <si>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</si>
  <si>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</si>
  <si>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</si>
  <si>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</si>
  <si>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</si>
  <si>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</si>
  <si>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</si>
  <si>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</si>
  <si>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</si>
  <si>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</si>
  <si>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</si>
  <si>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</si>
  <si>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</si>
  <si>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</si>
  <si>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</si>
  <si>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</si>
  <si>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</si>
  <si>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</si>
  <si>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</si>
  <si>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</si>
  <si>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</si>
  <si>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</si>
  <si>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</si>
  <si>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</si>
  <si>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</si>
  <si>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</si>
  <si>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</si>
  <si>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</si>
  <si>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</si>
  <si>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</si>
  <si>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</si>
  <si>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</si>
  <si>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</si>
  <si>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</si>
  <si>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</si>
  <si>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</si>
  <si>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</si>
  <si>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</si>
  <si>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</si>
  <si>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</si>
  <si>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</si>
  <si>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</si>
  <si>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</si>
  <si>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</si>
  <si>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</si>
  <si>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</si>
  <si>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</si>
  <si>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</si>
  <si>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</si>
  <si>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</si>
  <si>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</si>
  <si>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</si>
  <si>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</si>
  <si>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</si>
  <si>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</si>
  <si>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</si>
  <si>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</si>
  <si>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</si>
  <si>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</si>
  <si>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</si>
  <si>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</si>
  <si>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</si>
  <si>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</si>
  <si>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</si>
  <si>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</si>
  <si>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</si>
  <si>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</si>
  <si>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</si>
  <si>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</si>
  <si>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</si>
  <si>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</si>
  <si>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</si>
  <si>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</si>
  <si>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</si>
  <si>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</si>
  <si>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</si>
  <si>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</si>
  <si>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</si>
  <si>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</si>
  <si>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</si>
  <si>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</si>
  <si>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</si>
  <si>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</si>
  <si>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</si>
  <si>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</si>
  <si>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</si>
  <si>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</si>
  <si>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</si>
  <si>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</si>
  <si>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</si>
  <si>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</si>
  <si>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</si>
  <si>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</si>
  <si>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</si>
  <si>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</si>
  <si>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</si>
  <si>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</si>
  <si>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</si>
  <si>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</si>
  <si>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</si>
  <si>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</si>
  <si>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</si>
  <si>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</si>
  <si>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</si>
  <si>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</si>
  <si>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</si>
  <si>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</si>
  <si>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</si>
  <si>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</si>
  <si>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</si>
  <si>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</si>
  <si>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</si>
  <si>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</si>
  <si>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</si>
  <si>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</si>
  <si>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</si>
  <si>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</si>
  <si>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</si>
  <si>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</si>
  <si>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</si>
  <si>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</si>
  <si>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</si>
  <si>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</si>
  <si>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</si>
  <si>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</si>
  <si>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</si>
  <si>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</si>
  <si>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</si>
  <si>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</si>
  <si>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</si>
  <si>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</si>
  <si>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</si>
  <si>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</si>
  <si>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</si>
  <si>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</si>
  <si>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</si>
  <si>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</si>
  <si>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</si>
  <si>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</si>
  <si>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</si>
  <si>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</si>
  <si>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</si>
  <si>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</si>
  <si>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</si>
  <si>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</si>
  <si>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</si>
  <si>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</si>
  <si>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</si>
  <si>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</si>
  <si>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</si>
  <si>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</si>
  <si>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</si>
  <si>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</si>
  <si>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</si>
  <si>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</si>
  <si>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</si>
  <si>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</si>
  <si>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</si>
  <si>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</si>
  <si>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</si>
  <si>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</si>
  <si>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</si>
  <si>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</si>
  <si>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</si>
  <si>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</si>
  <si>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</si>
  <si>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</si>
  <si>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</si>
  <si>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</si>
  <si>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</si>
  <si>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</si>
  <si>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</si>
  <si>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</si>
  <si>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</si>
  <si>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</si>
  <si>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</si>
  <si>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</si>
  <si>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</si>
  <si>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</si>
  <si>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</si>
  <si>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</si>
  <si>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</si>
  <si>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</si>
  <si>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</si>
  <si>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</si>
  <si>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</si>
  <si>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</si>
  <si>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</si>
  <si>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</si>
  <si>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</si>
  <si>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</si>
  <si>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</si>
  <si>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</si>
  <si>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</si>
  <si>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</si>
  <si>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</si>
  <si>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</si>
  <si>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</si>
  <si>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</si>
  <si>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</si>
  <si>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</si>
  <si>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</si>
  <si>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</si>
  <si>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</si>
  <si>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</si>
  <si>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</si>
  <si>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</si>
  <si>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</si>
  <si>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</si>
  <si>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</si>
  <si>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</si>
  <si>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</si>
  <si>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</si>
  <si>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</si>
  <si>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</si>
  <si>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</si>
  <si>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</si>
  <si>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</si>
  <si>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</si>
  <si>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</si>
  <si>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</si>
  <si>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</si>
  <si>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</si>
  <si>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</si>
  <si>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</si>
  <si>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</si>
  <si>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</si>
  <si>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</si>
  <si>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</si>
  <si>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</si>
  <si>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</si>
  <si>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</si>
  <si>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</si>
  <si>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</si>
  <si>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</si>
  <si>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</si>
  <si>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</si>
  <si>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</si>
  <si>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</si>
  <si>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</si>
  <si>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</si>
  <si>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</si>
  <si>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</si>
  <si>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</si>
  <si>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</si>
  <si>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</si>
  <si>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</si>
  <si>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</si>
  <si>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</si>
  <si>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</si>
  <si>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</si>
  <si>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</si>
  <si>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</si>
  <si>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</si>
  <si>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</si>
  <si>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</si>
  <si>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</si>
  <si>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</si>
  <si>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</si>
  <si>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</si>
  <si>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</si>
  <si>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</si>
  <si>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</si>
  <si>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</si>
  <si>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</si>
  <si>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</si>
  <si>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</si>
  <si>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</si>
  <si>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</si>
  <si>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</si>
  <si>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</si>
  <si>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</si>
  <si>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</si>
  <si>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</si>
  <si>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</si>
  <si>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</si>
  <si>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</si>
  <si>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</si>
  <si>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</si>
  <si>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</si>
  <si>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</si>
  <si>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</si>
  <si>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</si>
  <si>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</si>
  <si>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</si>
  <si>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</si>
  <si>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</si>
  <si>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</si>
  <si>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</si>
  <si>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</si>
  <si>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</si>
  <si>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</si>
  <si>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</si>
  <si>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</si>
  <si>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</si>
  <si>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</si>
  <si>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</si>
  <si>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</si>
  <si>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</si>
  <si>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</si>
  <si>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</si>
  <si>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</si>
  <si>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</si>
  <si>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</si>
  <si>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</si>
  <si>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</si>
  <si>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</si>
  <si>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</si>
  <si>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</si>
  <si>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</si>
  <si>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</si>
  <si>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</si>
  <si>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</si>
  <si>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</si>
  <si>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</si>
  <si>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</si>
  <si>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</si>
  <si>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</si>
  <si>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</si>
  <si>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</si>
  <si>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</si>
  <si>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</si>
  <si>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</si>
  <si>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</si>
  <si>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</si>
  <si>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</si>
  <si>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</si>
  <si>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</si>
  <si>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</si>
  <si>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</si>
  <si>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</si>
  <si>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</si>
  <si>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</si>
  <si>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</si>
  <si>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</si>
  <si>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</si>
  <si>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</si>
  <si>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</si>
  <si>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</si>
  <si>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</si>
  <si>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</si>
  <si>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</si>
  <si>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</si>
  <si>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</si>
  <si>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</si>
  <si>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</si>
  <si>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</si>
  <si>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</si>
  <si>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</si>
  <si>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</si>
  <si>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</si>
  <si>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</si>
  <si>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</si>
  <si>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</si>
  <si>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</si>
  <si>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</si>
  <si>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</si>
  <si>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</si>
  <si>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</si>
  <si>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</si>
  <si>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</si>
  <si>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</si>
  <si>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</si>
  <si>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</si>
  <si>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</si>
  <si>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</si>
  <si>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</si>
  <si>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</si>
  <si>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</si>
  <si>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</si>
  <si>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</si>
  <si>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</si>
  <si>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</si>
  <si>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</si>
  <si>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</si>
  <si>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</si>
  <si>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</si>
  <si>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</si>
  <si>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</si>
  <si>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</si>
  <si>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</si>
  <si>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</si>
  <si>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</si>
  <si>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</si>
  <si>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</si>
  <si>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</si>
  <si>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</si>
  <si>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</si>
  <si>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</si>
  <si>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</si>
  <si>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</si>
  <si>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</si>
  <si>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</si>
  <si>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</si>
  <si>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</si>
  <si>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</si>
  <si>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</si>
  <si>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</si>
  <si>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</si>
  <si>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</si>
  <si>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</si>
  <si>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</si>
  <si>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</si>
  <si>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</si>
  <si>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</si>
  <si>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</si>
  <si>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</si>
  <si>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</si>
  <si>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</si>
  <si>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</si>
  <si>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</si>
  <si>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</si>
  <si>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</si>
  <si>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</si>
  <si>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</si>
  <si>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</si>
  <si>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</si>
  <si>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</si>
  <si>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</si>
  <si>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</si>
  <si>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</si>
  <si>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</si>
  <si>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</si>
  <si>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</si>
  <si>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</si>
  <si>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</si>
  <si>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</si>
  <si>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</si>
  <si>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</si>
  <si>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</si>
  <si>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</si>
  <si>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</si>
  <si>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</si>
  <si>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</si>
  <si>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</si>
  <si>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</si>
  <si>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</si>
  <si>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</si>
  <si>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</si>
  <si>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</si>
  <si>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</si>
  <si>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</si>
  <si>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</si>
  <si>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</si>
  <si>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</si>
  <si>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</si>
  <si>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</si>
  <si>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</si>
  <si>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</si>
  <si>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</si>
  <si>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</si>
  <si>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</si>
  <si>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</si>
  <si>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</si>
  <si>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</si>
  <si>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</si>
  <si>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</si>
  <si>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</si>
  <si>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</si>
  <si>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</si>
  <si>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</si>
  <si>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</si>
  <si>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</si>
  <si>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</si>
  <si>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</si>
  <si>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</si>
  <si>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</si>
  <si>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</si>
  <si>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</si>
  <si>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</si>
  <si>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</si>
  <si>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</si>
  <si>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</si>
  <si>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</si>
  <si>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</si>
  <si>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</si>
  <si>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</si>
  <si>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</si>
  <si>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</si>
  <si>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</si>
  <si>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</si>
  <si>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</si>
  <si>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</si>
  <si>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</si>
  <si>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</si>
  <si>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</si>
  <si>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</si>
  <si>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</si>
  <si>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</si>
  <si>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</si>
  <si>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</si>
  <si>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</si>
  <si>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</si>
  <si>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</si>
  <si>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</si>
  <si>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</si>
  <si>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</si>
  <si>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</si>
  <si>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</si>
  <si>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</si>
  <si>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</si>
  <si>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</si>
  <si>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</si>
  <si>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</si>
  <si>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</si>
  <si>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</si>
  <si>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</si>
  <si>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</si>
  <si>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</si>
  <si>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</si>
  <si>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</si>
  <si>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</si>
  <si>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</si>
  <si>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</si>
  <si>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</si>
  <si>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</si>
  <si>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</si>
  <si>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</si>
  <si>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</si>
  <si>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</si>
  <si>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</si>
  <si>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</si>
  <si>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</si>
  <si>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</si>
  <si>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</si>
  <si>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</si>
  <si>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</si>
  <si>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</si>
  <si>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</si>
  <si>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</si>
  <si>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</si>
  <si>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</si>
  <si>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</si>
  <si>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</si>
  <si>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</si>
  <si>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</si>
  <si>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</si>
  <si>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</si>
  <si>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</si>
  <si>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</si>
  <si>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</si>
  <si>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</si>
  <si>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</si>
  <si>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</si>
  <si>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</si>
  <si>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</si>
  <si>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</si>
  <si>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</si>
  <si>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</si>
  <si>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</si>
  <si>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</si>
  <si>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</si>
  <si>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</si>
  <si>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</si>
  <si>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</si>
  <si>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</si>
  <si>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</si>
  <si>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</si>
  <si>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</si>
  <si>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</si>
  <si>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</si>
  <si>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</si>
  <si>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</si>
  <si>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</si>
  <si>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</si>
  <si>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</si>
  <si>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</si>
  <si>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</si>
  <si>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</si>
  <si>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</si>
  <si>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</si>
  <si>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</si>
  <si>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</si>
  <si>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</si>
  <si>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</si>
  <si>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</si>
  <si>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</si>
  <si>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</si>
  <si>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</si>
  <si>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</si>
  <si>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</si>
  <si>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</si>
  <si>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</si>
  <si>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</si>
  <si>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</si>
  <si>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</si>
  <si>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</si>
  <si>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</si>
  <si>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</si>
  <si>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</si>
  <si>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</si>
  <si>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</si>
  <si>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</si>
  <si>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</si>
  <si>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</si>
  <si>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</si>
  <si>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</si>
  <si>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</si>
  <si>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</si>
  <si>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</si>
  <si>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</si>
  <si>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</si>
  <si>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</si>
  <si>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</si>
  <si>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</si>
  <si>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</si>
  <si>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</si>
  <si>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</si>
  <si>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</si>
  <si>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</si>
  <si>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</si>
  <si>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</si>
  <si>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</si>
  <si>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</si>
  <si>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</si>
  <si>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</si>
  <si>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</si>
  <si>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</si>
  <si>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</si>
  <si>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</si>
  <si>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</si>
  <si>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</si>
  <si>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</si>
  <si>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</si>
  <si>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</si>
  <si>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</si>
  <si>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</si>
  <si>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</si>
  <si>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</si>
  <si>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</si>
  <si>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</si>
  <si>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</si>
  <si>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</si>
  <si>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</si>
  <si>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</si>
  <si>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</si>
  <si>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</si>
  <si>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</si>
  <si>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</si>
  <si>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</si>
  <si>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</si>
  <si>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</si>
  <si>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</si>
  <si>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</si>
  <si>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</si>
  <si>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</si>
  <si>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</si>
  <si>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</si>
  <si>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</si>
  <si>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</si>
  <si>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</si>
  <si>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</si>
  <si>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</si>
  <si>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</si>
  <si>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</si>
  <si>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</si>
  <si>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</si>
  <si>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</si>
  <si>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</si>
  <si>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</si>
  <si>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</si>
  <si>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</si>
  <si>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</si>
  <si>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</si>
  <si>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</si>
  <si>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</si>
  <si>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</si>
  <si>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</si>
  <si>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</si>
  <si>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</si>
  <si>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</si>
  <si>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</si>
  <si>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</si>
  <si>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</si>
  <si>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</si>
  <si>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</si>
  <si>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</si>
  <si>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</si>
  <si>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</si>
  <si>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</si>
  <si>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</si>
  <si>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</si>
  <si>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</si>
  <si>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</si>
  <si>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</si>
  <si>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</si>
  <si>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</si>
  <si>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</si>
  <si>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</si>
  <si>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</si>
  <si>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</si>
  <si>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</si>
  <si>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</si>
  <si>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</si>
  <si>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</si>
  <si>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</si>
  <si>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</si>
  <si>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</si>
  <si>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</si>
  <si>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</si>
  <si>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</si>
  <si>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</si>
  <si>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</si>
  <si>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</si>
  <si>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</si>
  <si>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</si>
  <si>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</si>
  <si>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</si>
  <si>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</si>
  <si>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</si>
  <si>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</si>
  <si>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</si>
  <si>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</si>
  <si>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</si>
  <si>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</si>
  <si>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</si>
  <si>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</si>
  <si>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</si>
  <si>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</si>
  <si>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</si>
  <si>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</si>
  <si>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</si>
  <si>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</si>
  <si>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</si>
  <si>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</si>
  <si>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</si>
  <si>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</si>
  <si>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</si>
  <si>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</si>
  <si>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</si>
  <si>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</si>
  <si>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</si>
  <si>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</si>
  <si>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</si>
  <si>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</si>
  <si>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</si>
  <si>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</si>
  <si>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</si>
  <si>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</si>
  <si>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</si>
  <si>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</si>
  <si>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</si>
  <si>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</si>
  <si>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</si>
  <si>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</si>
  <si>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</si>
  <si>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</si>
  <si>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</si>
  <si>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</si>
  <si>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</si>
  <si>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</si>
  <si>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</si>
  <si>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</si>
  <si>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</si>
  <si>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</si>
  <si>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</si>
  <si>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</si>
  <si>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</si>
  <si>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</si>
  <si>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</si>
  <si>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</si>
  <si>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</si>
  <si>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</si>
  <si>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</si>
  <si>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</si>
  <si>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</si>
  <si>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</si>
  <si>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</si>
  <si>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</si>
  <si>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</si>
  <si>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</si>
  <si>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</si>
  <si>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</si>
  <si>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</si>
  <si>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</si>
  <si>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</si>
  <si>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</si>
  <si>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</si>
  <si>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</si>
  <si>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</si>
  <si>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</si>
  <si>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</si>
  <si>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</si>
  <si>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</si>
  <si>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</si>
  <si>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</si>
  <si>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</si>
  <si>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</si>
  <si>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</si>
  <si>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</si>
  <si>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</si>
  <si>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</si>
  <si>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</si>
  <si>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</si>
  <si>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</si>
  <si>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</si>
  <si>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</si>
  <si>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</si>
  <si>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</si>
  <si>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</si>
  <si>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</si>
  <si>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</si>
  <si>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</si>
  <si>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</si>
  <si>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</si>
  <si>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</si>
  <si>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</si>
  <si>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</si>
  <si>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</si>
  <si>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</si>
  <si>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</si>
  <si>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</si>
  <si>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</si>
  <si>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</si>
  <si>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</si>
  <si>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</si>
  <si>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</si>
  <si>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</si>
  <si>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</si>
  <si>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</si>
  <si>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</si>
  <si>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</si>
  <si>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</si>
  <si>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</si>
  <si>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</si>
  <si>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</si>
  <si>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</si>
  <si>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</si>
  <si>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</si>
  <si>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</si>
  <si>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</si>
  <si>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</si>
  <si>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</si>
  <si>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</si>
  <si>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</si>
  <si>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</si>
  <si>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</si>
  <si>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</si>
  <si>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</si>
  <si>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</si>
  <si>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</si>
  <si>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</si>
  <si>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</si>
  <si>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</si>
  <si>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</si>
  <si>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</si>
  <si>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</si>
  <si>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</si>
  <si>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</si>
  <si>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</si>
  <si>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</si>
  <si>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</si>
  <si>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</si>
  <si>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</si>
  <si>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</si>
  <si>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</si>
  <si>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</si>
  <si>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</si>
  <si>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</si>
  <si>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</si>
  <si>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</si>
  <si>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</si>
  <si>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</si>
  <si>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</si>
  <si>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</si>
  <si>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</si>
  <si>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</si>
  <si>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</si>
  <si>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</si>
  <si>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</si>
  <si>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</si>
  <si>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</si>
  <si>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</si>
  <si>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</si>
  <si>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</si>
  <si>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</si>
  <si>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</si>
  <si>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</si>
  <si>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</si>
  <si>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</si>
  <si>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</si>
  <si>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</si>
  <si>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</si>
  <si>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</si>
  <si>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</si>
  <si>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</si>
  <si>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</si>
  <si>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</si>
  <si>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</si>
  <si>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</si>
  <si>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</si>
  <si>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</si>
  <si>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</si>
  <si>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</si>
  <si>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</si>
  <si>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</si>
  <si>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</si>
  <si>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</si>
  <si>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</si>
  <si>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</si>
  <si>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</si>
  <si>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</si>
  <si>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</si>
  <si>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</si>
  <si>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</si>
  <si>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</si>
  <si>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</si>
  <si>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</si>
  <si>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</si>
  <si>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</si>
  <si>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</si>
  <si>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</si>
  <si>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</si>
  <si>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</si>
  <si>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</si>
  <si>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</si>
  <si>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</si>
  <si>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</si>
  <si>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</si>
  <si>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</si>
  <si>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</si>
  <si>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</si>
  <si>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</si>
  <si>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</si>
  <si>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</si>
  <si>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</si>
  <si>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</si>
  <si>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</si>
  <si>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</si>
  <si>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</si>
  <si>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</si>
  <si>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</si>
  <si>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</si>
  <si>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</si>
  <si>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</si>
  <si>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</si>
  <si>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</si>
  <si>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</si>
  <si>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</si>
  <si>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</si>
  <si>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</si>
  <si>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</si>
  <si>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</si>
  <si>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</si>
  <si>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</si>
  <si>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</si>
  <si>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</si>
  <si>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</si>
  <si>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</si>
  <si>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</si>
  <si>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</si>
  <si>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</si>
  <si>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</si>
  <si>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</si>
  <si>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</si>
  <si>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</si>
  <si>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</si>
  <si>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</si>
  <si>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</si>
  <si>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</si>
  <si>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</si>
  <si>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</si>
  <si>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</si>
  <si>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</si>
  <si>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</si>
  <si>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</si>
  <si>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</si>
  <si>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</si>
  <si>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</si>
  <si>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</si>
  <si>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</si>
  <si>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</si>
  <si>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</si>
  <si>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</si>
  <si>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</si>
  <si>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</si>
  <si>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</si>
  <si>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</si>
  <si>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</si>
  <si>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</si>
  <si>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</si>
  <si>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</si>
  <si>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</si>
  <si>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</si>
  <si>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</si>
  <si>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</si>
  <si>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</si>
  <si>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</si>
  <si>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</si>
  <si>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</si>
  <si>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</si>
  <si>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</si>
  <si>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</si>
  <si>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</si>
  <si>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</si>
  <si>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</si>
  <si>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</si>
  <si>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</si>
  <si>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</si>
  <si>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</si>
  <si>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</si>
  <si>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</si>
  <si>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</si>
  <si>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</si>
  <si>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</si>
  <si>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</si>
  <si>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</si>
  <si>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</si>
  <si>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</si>
  <si>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</si>
  <si>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</si>
  <si>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</si>
  <si>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</si>
  <si>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</si>
  <si>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</si>
  <si>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</si>
  <si>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</si>
  <si>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</si>
  <si>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</si>
  <si>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</si>
  <si>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</si>
  <si>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</si>
  <si>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</si>
  <si>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</si>
  <si>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</si>
  <si>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</si>
  <si>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</si>
  <si>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</si>
  <si>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</si>
  <si>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</si>
  <si>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</si>
  <si>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</si>
  <si>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</si>
  <si>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</si>
  <si>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</si>
  <si>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</si>
  <si>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</si>
  <si>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</si>
  <si>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</si>
  <si>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</si>
  <si>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</si>
  <si>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</si>
  <si>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</si>
  <si>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</si>
  <si>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</si>
  <si>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</si>
  <si>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</si>
  <si>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</si>
  <si>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</si>
  <si>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</si>
  <si>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</si>
  <si>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</si>
  <si>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</si>
  <si>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</si>
  <si>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</si>
  <si>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</si>
  <si>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</si>
  <si>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</si>
  <si>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</si>
  <si>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</si>
  <si>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</si>
  <si>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</si>
  <si>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</si>
  <si>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</si>
  <si>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</si>
  <si>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</si>
  <si>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</si>
  <si>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</si>
  <si>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</si>
  <si>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</si>
  <si>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</si>
  <si>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</si>
  <si>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</si>
  <si>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</si>
  <si>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</si>
  <si>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</si>
  <si>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</si>
  <si>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</si>
  <si>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</si>
  <si>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</si>
  <si>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</si>
  <si>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</si>
  <si>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</si>
  <si>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</si>
  <si>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</si>
  <si>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</si>
  <si>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</si>
  <si>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</si>
  <si>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</si>
  <si>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</si>
  <si>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</si>
  <si>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</si>
  <si>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</si>
  <si>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</si>
  <si>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</si>
  <si>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</si>
  <si>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</si>
  <si>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</si>
  <si>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</si>
  <si>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</si>
  <si>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</si>
  <si>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</si>
  <si>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</si>
  <si>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</si>
  <si>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</si>
  <si>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</si>
  <si>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</si>
  <si>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</si>
  <si>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</si>
  <si>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</si>
  <si>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</si>
  <si>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</si>
  <si>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</si>
  <si>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</si>
  <si>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</si>
  <si>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</si>
  <si>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</si>
  <si>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</si>
  <si>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</si>
  <si>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</si>
  <si>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</si>
  <si>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</si>
  <si>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</si>
  <si>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</si>
  <si>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</si>
  <si>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</si>
  <si>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</si>
  <si>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</si>
  <si>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</si>
  <si>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</si>
  <si>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</si>
  <si>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</si>
  <si>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</si>
  <si>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</si>
  <si>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</si>
  <si>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</si>
  <si>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</si>
  <si>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</si>
  <si>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</si>
  <si>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</si>
  <si>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</si>
  <si>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</si>
  <si>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</si>
  <si>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</si>
  <si>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</si>
  <si>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</si>
  <si>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</si>
  <si>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</si>
  <si>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</si>
  <si>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</si>
  <si>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</si>
  <si>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</si>
  <si>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</si>
  <si>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</si>
  <si>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</si>
  <si>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</si>
  <si>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</si>
  <si>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</si>
  <si>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</si>
  <si>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</si>
  <si>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</si>
  <si>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</si>
  <si>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</si>
  <si>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</si>
  <si>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</si>
  <si>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</si>
  <si>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</si>
  <si>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</si>
  <si>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</si>
  <si>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</si>
  <si>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</si>
  <si>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</si>
  <si>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</si>
  <si>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</si>
  <si>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</si>
  <si>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</si>
  <si>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</si>
  <si>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</si>
  <si>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</si>
  <si>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</si>
  <si>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</si>
  <si>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</si>
  <si>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</si>
  <si>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</si>
  <si>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</si>
  <si>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</si>
  <si>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</si>
  <si>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</si>
  <si>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</si>
  <si>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</si>
  <si>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</si>
  <si>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</si>
  <si>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</si>
  <si>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</si>
  <si>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</si>
  <si>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</si>
  <si>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</si>
  <si>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</si>
  <si>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</si>
  <si>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</si>
  <si>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</si>
  <si>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</si>
  <si>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</si>
  <si>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</si>
  <si>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</si>
  <si>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</si>
  <si>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</si>
  <si>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</si>
  <si>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</si>
  <si>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</si>
  <si>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</si>
  <si>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</si>
  <si>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</si>
  <si>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</si>
  <si>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</si>
  <si>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</si>
  <si>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</si>
  <si>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</si>
  <si>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</si>
  <si>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</si>
  <si>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</si>
  <si>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</si>
  <si>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</si>
  <si>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</si>
  <si>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</si>
  <si>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</si>
  <si>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</si>
  <si>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</si>
  <si>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</si>
  <si>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</si>
  <si>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</si>
  <si>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</si>
  <si>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</si>
  <si>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</si>
  <si>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</si>
  <si>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</si>
  <si>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</si>
  <si>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</si>
  <si>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</si>
  <si>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</si>
  <si>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</si>
  <si>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</si>
  <si>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</si>
  <si>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</si>
  <si>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</si>
  <si>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</si>
  <si>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</si>
  <si>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</si>
  <si>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</si>
  <si>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</si>
  <si>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</si>
  <si>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</si>
  <si>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</si>
  <si>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</si>
  <si>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</si>
  <si>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</si>
  <si>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</si>
  <si>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</si>
  <si>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</si>
  <si>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</si>
  <si>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</si>
  <si>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</si>
  <si>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</si>
  <si>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</si>
  <si>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</si>
  <si>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</si>
  <si>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</si>
  <si>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</si>
  <si>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</si>
  <si>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</si>
  <si>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</si>
  <si>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</si>
  <si>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</si>
  <si>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</si>
  <si>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</si>
  <si>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</si>
  <si>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</si>
  <si>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</si>
  <si>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</si>
  <si>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</si>
  <si>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</si>
  <si>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</si>
  <si>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</si>
  <si>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</si>
  <si>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</si>
  <si>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</si>
  <si>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</si>
  <si>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</si>
  <si>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</si>
  <si>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</si>
  <si>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</si>
  <si>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</si>
  <si>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</si>
  <si>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</si>
  <si>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</si>
  <si>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</si>
  <si>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</si>
  <si>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</si>
  <si>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</si>
  <si>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</si>
  <si>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</si>
  <si>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</si>
  <si>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</si>
  <si>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</si>
  <si>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</si>
  <si>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</si>
  <si>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</si>
  <si>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</si>
  <si>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</si>
  <si>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</si>
  <si>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</si>
  <si>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</si>
  <si>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</si>
  <si>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</si>
  <si>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</si>
  <si>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</si>
  <si>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</si>
  <si>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</si>
  <si>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</si>
  <si>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</si>
  <si>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</si>
  <si>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</si>
  <si>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</si>
  <si>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</si>
  <si>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</si>
  <si>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</si>
  <si>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</si>
  <si>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</si>
  <si>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</si>
  <si>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</si>
  <si>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</si>
  <si>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</si>
  <si>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</si>
  <si>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</si>
  <si>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</si>
  <si>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</si>
  <si>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</si>
  <si>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</si>
  <si>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</si>
  <si>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</si>
  <si>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</si>
  <si>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</si>
  <si>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</si>
  <si>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</si>
  <si>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</si>
  <si>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</si>
  <si>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</si>
  <si>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</si>
  <si>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</si>
  <si>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</si>
  <si>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</si>
  <si>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</si>
  <si>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</si>
  <si>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</si>
  <si>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</si>
  <si>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</si>
  <si>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</si>
  <si>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</si>
  <si>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</si>
  <si>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</si>
  <si>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</si>
  <si>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</si>
  <si>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</si>
  <si>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</si>
  <si>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</si>
  <si>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</si>
  <si>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</si>
  <si>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</si>
  <si>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</si>
  <si>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</si>
  <si>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</si>
  <si>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</si>
  <si>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</si>
  <si>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</si>
  <si>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</si>
  <si>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</si>
  <si>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</si>
  <si>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</si>
  <si>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</si>
  <si>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</si>
  <si>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</si>
  <si>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</si>
  <si>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</si>
  <si>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</si>
  <si>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</si>
  <si>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</si>
  <si>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</si>
  <si>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</si>
  <si>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</si>
  <si>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</si>
  <si>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</si>
  <si>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</si>
  <si>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</si>
  <si>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</si>
  <si>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</si>
  <si>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</si>
  <si>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</si>
  <si>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</si>
  <si>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</si>
  <si>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</si>
  <si>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</si>
  <si>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</si>
  <si>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</si>
  <si>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</si>
  <si>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</si>
  <si>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</si>
  <si>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</si>
  <si>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</si>
  <si>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</si>
  <si>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</si>
  <si>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</si>
  <si>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</si>
  <si>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</si>
  <si>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</si>
  <si>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</si>
  <si>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</si>
  <si>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</si>
  <si>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</si>
  <si>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</si>
  <si>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</si>
  <si>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</si>
  <si>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</si>
  <si>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</si>
  <si>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</si>
  <si>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</si>
  <si>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</si>
  <si>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</si>
  <si>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</si>
  <si>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</si>
  <si>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</si>
  <si>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</si>
  <si>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</si>
  <si>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</si>
  <si>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</si>
  <si>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</si>
  <si>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</si>
  <si>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</si>
  <si>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</si>
  <si>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</si>
  <si>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</si>
  <si>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</si>
  <si>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</si>
  <si>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</si>
  <si>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</si>
  <si>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</si>
  <si>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</si>
  <si>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</si>
  <si>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</si>
  <si>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</si>
  <si>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</si>
  <si>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</si>
  <si>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</si>
  <si>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</si>
  <si>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</si>
  <si>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</si>
  <si>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</si>
  <si>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</si>
  <si>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</si>
  <si>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</si>
  <si>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</si>
  <si>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</si>
  <si>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</si>
  <si>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</si>
  <si>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</si>
  <si>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</si>
  <si>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</si>
  <si>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</si>
  <si>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</si>
  <si>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</si>
  <si>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</si>
  <si>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</si>
  <si>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</si>
  <si>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</si>
  <si>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</si>
  <si>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</si>
  <si>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</si>
  <si>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</si>
  <si>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</si>
  <si>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</si>
  <si>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</si>
  <si>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</si>
  <si>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</si>
  <si>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</si>
  <si>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</si>
  <si>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</si>
  <si>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</si>
  <si>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</si>
  <si>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</si>
  <si>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</si>
  <si>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</si>
  <si>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</si>
  <si>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</si>
  <si>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</si>
  <si>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</si>
  <si>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</si>
  <si>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</si>
  <si>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</si>
  <si>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</si>
  <si>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</si>
  <si>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</si>
  <si>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</si>
  <si>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</si>
  <si>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</si>
  <si>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</si>
  <si>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</si>
  <si>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</si>
  <si>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</si>
  <si>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</si>
  <si>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</si>
  <si>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</si>
  <si>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</si>
  <si>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</si>
  <si>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</si>
  <si>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</si>
  <si>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</si>
  <si>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</si>
  <si>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</si>
  <si>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</si>
  <si>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</si>
  <si>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</si>
  <si>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</si>
  <si>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</si>
  <si>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</si>
  <si>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</si>
  <si>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</si>
  <si>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</si>
  <si>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</si>
  <si>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</si>
  <si>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</si>
  <si>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</si>
  <si>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</si>
  <si>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</si>
  <si>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</si>
  <si>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</si>
  <si>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</si>
  <si>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</si>
  <si>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</si>
  <si>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</si>
  <si>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</si>
  <si>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</si>
  <si>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</si>
  <si>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</si>
  <si>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</si>
  <si>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</si>
  <si>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</si>
  <si>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</si>
  <si>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</si>
  <si>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</si>
  <si>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</si>
  <si>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</si>
  <si>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</si>
  <si>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</si>
  <si>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</si>
  <si>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</si>
  <si>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</si>
  <si>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</si>
  <si>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</si>
  <si>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</si>
  <si>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</si>
  <si>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</si>
  <si>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</si>
  <si>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</si>
  <si>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</si>
  <si>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</si>
  <si>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</si>
  <si>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</si>
  <si>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</si>
  <si>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</si>
  <si>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</si>
  <si>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</si>
  <si>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</si>
  <si>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</si>
  <si>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</si>
  <si>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</si>
  <si>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</si>
  <si>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</si>
  <si>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</si>
  <si>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</si>
  <si>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</si>
  <si>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</si>
  <si>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</si>
  <si>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</si>
  <si>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</si>
  <si>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</si>
  <si>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</si>
  <si>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</si>
  <si>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</si>
  <si>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</si>
  <si>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</si>
  <si>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</si>
  <si>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</si>
  <si>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</si>
  <si>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</si>
  <si>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</si>
  <si>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</si>
  <si>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</si>
  <si>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</si>
  <si>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</si>
  <si>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</si>
  <si>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</si>
  <si>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</si>
  <si>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</si>
  <si>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</si>
  <si>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</si>
  <si>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</si>
  <si>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</si>
  <si>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</si>
  <si>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</si>
  <si>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</si>
  <si>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</si>
  <si>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</si>
  <si>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</si>
  <si>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</si>
  <si>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</si>
  <si>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</si>
  <si>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</si>
  <si>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</si>
  <si>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</si>
  <si>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</si>
  <si>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</si>
  <si>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</si>
  <si>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</si>
  <si>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</si>
  <si>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</si>
  <si>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</si>
  <si>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</si>
  <si>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</si>
  <si>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</si>
  <si>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</si>
  <si>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</si>
  <si>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</si>
  <si>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</si>
  <si>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</si>
  <si>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</si>
  <si>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</si>
  <si>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</si>
  <si>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</si>
  <si>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</si>
  <si>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</si>
  <si>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</si>
  <si>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</si>
  <si>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</si>
  <si>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</si>
  <si>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</si>
  <si>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</si>
  <si>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</si>
  <si>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</si>
  <si>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</si>
  <si>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</si>
  <si>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</si>
  <si>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</si>
  <si>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</si>
  <si>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</si>
  <si>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</si>
  <si>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</si>
  <si>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</si>
  <si>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</si>
  <si>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</si>
  <si>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</si>
  <si>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</si>
  <si>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</si>
  <si>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</si>
  <si>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</si>
  <si>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</si>
  <si>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</si>
  <si>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</si>
  <si>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</si>
  <si>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</si>
  <si>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</si>
  <si>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</si>
  <si>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</si>
  <si>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</si>
  <si>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</si>
  <si>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</si>
  <si>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</si>
  <si>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</si>
  <si>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</si>
  <si>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</si>
  <si>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</si>
  <si>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</si>
  <si>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</si>
  <si>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</si>
  <si>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</si>
  <si>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</si>
  <si>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</si>
  <si>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</si>
  <si>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</si>
  <si>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</si>
  <si>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</si>
  <si>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</si>
  <si>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</si>
  <si>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</si>
  <si>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</si>
  <si>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</si>
  <si>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</si>
  <si>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</si>
  <si>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</si>
  <si>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</si>
  <si>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</si>
  <si>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</si>
  <si>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</si>
  <si>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</si>
  <si>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</si>
  <si>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</si>
  <si>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</si>
  <si>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</si>
  <si>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</si>
  <si>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</si>
  <si>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</si>
  <si>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</si>
  <si>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</si>
  <si>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</si>
  <si>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</si>
  <si>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</si>
  <si>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</si>
  <si>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</si>
  <si>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</si>
  <si>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</si>
  <si>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</si>
  <si>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</si>
  <si>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</si>
  <si>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</si>
  <si>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</si>
  <si>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</si>
  <si>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</si>
  <si>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</si>
  <si>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</si>
  <si>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</si>
  <si>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</si>
  <si>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</si>
  <si>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</si>
  <si>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</si>
  <si>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</si>
  <si>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</si>
  <si>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</si>
  <si>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</si>
  <si>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</si>
  <si>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</si>
  <si>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</si>
  <si>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</si>
  <si>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</si>
  <si>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</si>
  <si>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</si>
  <si>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</si>
  <si>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</si>
  <si>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</si>
  <si>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</si>
  <si>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</si>
  <si>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</si>
  <si>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</si>
  <si>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</si>
  <si>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</si>
  <si>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</si>
  <si>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</si>
  <si>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</si>
  <si>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</si>
  <si>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</si>
  <si>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</si>
  <si>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</si>
  <si>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</si>
  <si>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</si>
  <si>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</si>
  <si>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</si>
  <si>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</si>
  <si>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</si>
  <si>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</si>
  <si>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</si>
  <si>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</si>
  <si>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</si>
  <si>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</si>
  <si>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</si>
  <si>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</si>
  <si>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</si>
  <si>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</si>
  <si>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</si>
  <si>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</si>
  <si>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</si>
  <si>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</si>
  <si>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</si>
  <si>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</si>
  <si>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</si>
  <si>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</si>
  <si>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</si>
  <si>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</si>
  <si>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</si>
  <si>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</si>
  <si>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</si>
  <si>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</si>
  <si>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</si>
  <si>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</si>
  <si>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</si>
  <si>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</si>
  <si>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</si>
  <si>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</si>
  <si>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</si>
  <si>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</si>
  <si>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</si>
  <si>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</si>
  <si>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</si>
  <si>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</si>
  <si>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</si>
  <si>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</si>
  <si>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</si>
  <si>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</si>
  <si>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</si>
  <si>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</si>
  <si>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</si>
  <si>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</si>
  <si>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</si>
  <si>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</si>
  <si>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</si>
  <si>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</si>
  <si>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</si>
  <si>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</si>
  <si>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</si>
  <si>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</si>
  <si>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</si>
  <si>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</si>
  <si>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</si>
  <si>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</si>
  <si>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</si>
  <si>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</si>
  <si>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</si>
  <si>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</si>
  <si>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</si>
  <si>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</si>
  <si>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</si>
  <si>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</si>
  <si>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</si>
  <si>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</si>
  <si>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</si>
  <si>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</si>
  <si>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</si>
  <si>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</si>
  <si>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</si>
  <si>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</si>
  <si>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</si>
  <si>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</si>
  <si>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</si>
  <si>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</si>
  <si>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</si>
  <si>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</si>
  <si>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</si>
  <si>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</si>
  <si>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</si>
  <si>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</si>
  <si>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</si>
  <si>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</si>
  <si>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</si>
  <si>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</si>
  <si>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</si>
  <si>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</si>
  <si>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</si>
  <si>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</si>
  <si>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</si>
  <si>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</si>
  <si>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</si>
  <si>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</si>
  <si>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</si>
  <si>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</si>
  <si>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</si>
  <si>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</si>
  <si>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</si>
  <si>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</si>
  <si>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</si>
  <si>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</si>
  <si>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</si>
  <si>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</si>
  <si>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</si>
  <si>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</si>
  <si>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</si>
  <si>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</si>
  <si>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</si>
  <si>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</si>
  <si>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</si>
  <si>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</si>
  <si>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</si>
  <si>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</si>
  <si>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</si>
  <si>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</si>
  <si>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</si>
  <si>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</si>
  <si>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</si>
  <si>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</si>
  <si>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</si>
  <si>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</si>
  <si>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</si>
  <si>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</si>
  <si>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</si>
  <si>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</si>
  <si>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</si>
  <si>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</si>
  <si>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</si>
  <si>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</si>
  <si>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</si>
  <si>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</si>
  <si>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</si>
  <si>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</si>
  <si>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</si>
  <si>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</si>
  <si>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</si>
  <si>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</si>
  <si>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</si>
  <si>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</si>
  <si>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</si>
  <si>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</si>
  <si>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</si>
  <si>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</si>
  <si>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</si>
  <si>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</si>
  <si>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</si>
  <si>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</si>
  <si>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</si>
  <si>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</si>
  <si>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</si>
  <si>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</si>
  <si>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</si>
  <si>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</si>
  <si>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</si>
  <si>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</si>
  <si>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</si>
  <si>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</si>
  <si>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</si>
  <si>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</si>
  <si>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</si>
  <si>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</si>
  <si>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</si>
  <si>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</si>
  <si>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</si>
  <si>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</si>
  <si>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</si>
  <si>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</si>
  <si>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</si>
  <si>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</si>
  <si>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</si>
  <si>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</si>
  <si>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</si>
  <si>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</si>
  <si>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</si>
  <si>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</si>
  <si>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</si>
  <si>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</si>
  <si>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</si>
  <si>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</si>
  <si>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</si>
  <si>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</si>
  <si>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</si>
  <si>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</si>
  <si>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</si>
  <si>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</si>
  <si>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</si>
  <si>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</si>
  <si>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</si>
  <si>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</si>
  <si>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</si>
  <si>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</si>
  <si>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</si>
  <si>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</si>
  <si>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</si>
  <si>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</si>
  <si>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</si>
  <si>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</si>
  <si>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</si>
  <si>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</si>
  <si>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</si>
  <si>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</si>
  <si>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</si>
  <si>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</si>
  <si>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</si>
  <si>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</si>
  <si>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</si>
  <si>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</si>
  <si>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</si>
  <si>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</si>
  <si>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</si>
  <si>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</si>
  <si>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</si>
  <si>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</si>
  <si>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</si>
  <si>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</si>
  <si>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</si>
  <si>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</si>
  <si>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</si>
  <si>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</si>
  <si>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</si>
  <si>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</si>
  <si>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</si>
  <si>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</si>
  <si>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</si>
  <si>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</si>
  <si>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</si>
  <si>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</si>
  <si>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</si>
  <si>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</si>
  <si>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</si>
  <si>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</si>
  <si>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</si>
  <si>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</si>
  <si>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</si>
  <si>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</si>
  <si>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</si>
  <si>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</si>
  <si>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</si>
  <si>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</si>
  <si>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</si>
  <si>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</si>
  <si>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</si>
  <si>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</si>
  <si>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</si>
  <si>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</si>
  <si>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</si>
  <si>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</si>
  <si>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</si>
  <si>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</si>
  <si>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</si>
  <si>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</si>
  <si>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</si>
  <si>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</si>
  <si>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</si>
  <si>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</si>
  <si>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</si>
  <si>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</si>
  <si>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</si>
  <si>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</si>
  <si>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</si>
  <si>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</si>
  <si>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</si>
  <si>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</si>
  <si>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</si>
  <si>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</si>
  <si>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</si>
  <si>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</si>
  <si>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</si>
  <si>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</si>
  <si>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</si>
  <si>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</si>
  <si>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</si>
  <si>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</si>
  <si>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</si>
  <si>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</si>
  <si>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</si>
  <si>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</si>
  <si>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</si>
  <si>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</si>
  <si>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</si>
  <si>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</si>
  <si>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</si>
  <si>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</si>
  <si>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</si>
  <si>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</si>
  <si>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</si>
  <si>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</si>
  <si>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</si>
  <si>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</si>
  <si>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</si>
  <si>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</si>
  <si>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</si>
  <si>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</si>
  <si>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</si>
  <si>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</si>
  <si>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</si>
  <si>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</si>
  <si>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</si>
  <si>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</si>
  <si>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</si>
  <si>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</si>
  <si>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</si>
  <si>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</si>
  <si>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</si>
  <si>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</si>
  <si>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</si>
  <si>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</si>
  <si>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</si>
  <si>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</si>
  <si>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</si>
  <si>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</si>
  <si>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</si>
  <si>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</si>
  <si>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</si>
  <si>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</si>
  <si>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</si>
  <si>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</si>
  <si>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</si>
  <si>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</si>
  <si>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</si>
  <si>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</si>
  <si>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</si>
  <si>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</si>
  <si>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</si>
  <si>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</si>
  <si>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</si>
  <si>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</si>
  <si>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</si>
  <si>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</si>
  <si>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</si>
  <si>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</si>
  <si>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</si>
  <si>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</si>
  <si>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</si>
  <si>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</si>
  <si>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</si>
  <si>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</si>
  <si>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</si>
  <si>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</si>
  <si>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</si>
  <si>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</si>
  <si>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</si>
  <si>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</si>
  <si>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</si>
  <si>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</si>
  <si>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</si>
  <si>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</si>
  <si>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</si>
  <si>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</si>
  <si>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</si>
  <si>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</si>
  <si>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</si>
  <si>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</si>
  <si>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</si>
  <si>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</si>
  <si>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</si>
  <si>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</si>
  <si>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</si>
  <si>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</si>
  <si>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</si>
  <si>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</si>
  <si>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</si>
  <si>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</si>
  <si>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</si>
  <si>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</si>
  <si>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</si>
  <si>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</si>
  <si>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</si>
  <si>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</si>
  <si>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</si>
  <si>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</si>
  <si>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</si>
  <si>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</si>
  <si>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</si>
  <si>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</si>
  <si>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</si>
  <si>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</si>
  <si>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</si>
  <si>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</si>
  <si>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</si>
  <si>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</si>
  <si>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</si>
  <si>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</si>
  <si>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</si>
  <si>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</si>
  <si>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</si>
  <si>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</si>
  <si>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</si>
  <si>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</si>
  <si>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</si>
  <si>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</si>
  <si>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</si>
  <si>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</si>
  <si>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</si>
  <si>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</si>
  <si>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</si>
  <si>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</si>
  <si>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</si>
  <si>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</si>
  <si>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</si>
  <si>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</si>
  <si>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</si>
  <si>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</si>
  <si>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</si>
  <si>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</si>
  <si>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</si>
  <si>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</si>
  <si>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</si>
  <si>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</si>
  <si>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</si>
  <si>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</si>
  <si>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</si>
  <si>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</si>
  <si>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</si>
  <si>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</si>
  <si>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</si>
  <si>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</si>
  <si>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</si>
  <si>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</si>
  <si>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</si>
  <si>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</si>
  <si>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</si>
  <si>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</si>
  <si>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</si>
  <si>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</si>
  <si>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</si>
  <si>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</si>
  <si>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</si>
  <si>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</si>
  <si>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</si>
  <si>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</si>
  <si>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</si>
  <si>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</si>
  <si>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</si>
  <si>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</si>
  <si>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</si>
  <si>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</si>
  <si>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</si>
  <si>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</si>
  <si>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</si>
  <si>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</si>
  <si>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</si>
  <si>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</si>
  <si>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</si>
  <si>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</si>
  <si>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</si>
  <si>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</si>
  <si>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</si>
  <si>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</si>
  <si>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</si>
  <si>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</si>
  <si>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</si>
  <si>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</si>
  <si>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</si>
  <si>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</si>
  <si>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</si>
  <si>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</si>
  <si>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</si>
  <si>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</si>
  <si>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</si>
  <si>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</si>
  <si>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</si>
  <si>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</si>
  <si>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</si>
  <si>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</si>
  <si>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</si>
  <si>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</si>
  <si>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</si>
  <si>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</si>
  <si>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</si>
  <si>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</si>
  <si>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</si>
  <si>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</si>
  <si>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</si>
  <si>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</si>
  <si>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</si>
  <si>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</si>
  <si>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</si>
  <si>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</si>
  <si>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</si>
  <si>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</si>
  <si>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</si>
  <si>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</si>
  <si>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</si>
  <si>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</si>
  <si>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</si>
  <si>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</si>
  <si>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</si>
  <si>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</si>
  <si>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</si>
  <si>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</si>
  <si>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</si>
  <si>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</si>
  <si>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</si>
  <si>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</si>
  <si>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</si>
  <si>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</si>
  <si>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</si>
  <si>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</si>
  <si>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</si>
  <si>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</si>
  <si>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</si>
  <si>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</si>
  <si>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</si>
  <si>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</si>
  <si>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</si>
  <si>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</si>
  <si>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</si>
  <si>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</si>
  <si>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</si>
  <si>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</si>
  <si>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</si>
  <si>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</si>
  <si>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</si>
  <si>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</si>
  <si>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</si>
  <si>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</si>
  <si>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</si>
  <si>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</si>
  <si>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</si>
  <si>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</si>
  <si>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</si>
  <si>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</si>
  <si>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</si>
  <si>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</si>
  <si>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</si>
  <si>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</si>
  <si>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</si>
  <si>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</si>
  <si>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</si>
  <si>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</si>
  <si>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</si>
  <si>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</si>
  <si>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</si>
  <si>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</si>
  <si>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</si>
  <si>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</si>
  <si>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</si>
  <si>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</si>
  <si>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</si>
  <si>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</si>
  <si>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</si>
  <si>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</si>
  <si>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</si>
  <si>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</si>
  <si>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</si>
  <si>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</si>
  <si>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</si>
  <si>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</si>
  <si>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</si>
  <si>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</si>
  <si>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</si>
  <si>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</si>
  <si>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</si>
  <si>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</si>
  <si>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</si>
  <si>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</si>
  <si>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</si>
  <si>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</si>
  <si>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</si>
  <si>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</si>
  <si>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</si>
  <si>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</si>
  <si>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</si>
  <si>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</si>
  <si>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</si>
  <si>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</si>
  <si>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</si>
  <si>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</si>
  <si>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</si>
  <si>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</si>
  <si>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</si>
  <si>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</si>
  <si>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</si>
  <si>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</si>
  <si>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</si>
  <si>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</si>
  <si>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</si>
  <si>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</si>
  <si>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</si>
  <si>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</si>
  <si>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</si>
  <si>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</si>
  <si>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</si>
  <si>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</si>
  <si>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</si>
  <si>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</si>
  <si>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</si>
  <si>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</si>
  <si>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</si>
  <si>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</si>
  <si>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</si>
  <si>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</si>
  <si>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</si>
  <si>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</si>
  <si>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</si>
  <si>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</si>
  <si>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</si>
  <si>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</si>
  <si>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</si>
  <si>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</si>
  <si>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</si>
  <si>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</si>
  <si>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</si>
  <si>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</si>
  <si>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</si>
  <si>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</si>
  <si>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</si>
  <si>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</si>
  <si>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</si>
  <si>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</si>
  <si>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</si>
  <si>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</si>
  <si>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</si>
  <si>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</si>
  <si>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</si>
  <si>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</si>
  <si>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</si>
  <si>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</si>
  <si>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</si>
  <si>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</si>
  <si>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</si>
  <si>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</si>
  <si>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</si>
  <si>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</si>
  <si>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</si>
  <si>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</si>
  <si>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</si>
  <si>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</si>
  <si>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</si>
  <si>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</si>
  <si>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</si>
  <si>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</si>
  <si>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</si>
  <si>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</si>
  <si>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</si>
  <si>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</si>
  <si>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</si>
  <si>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</si>
  <si>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</si>
  <si>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</si>
  <si>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</si>
  <si>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</si>
  <si>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</si>
  <si>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</si>
  <si>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</si>
  <si>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</si>
  <si>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</si>
  <si>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</si>
  <si>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</si>
  <si>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</si>
  <si>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</si>
  <si>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</si>
  <si>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</si>
  <si>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</si>
  <si>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</si>
  <si>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</si>
  <si>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</si>
  <si>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</si>
  <si>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</si>
  <si>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</si>
  <si>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</si>
  <si>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</si>
  <si>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</si>
  <si>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</si>
  <si>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</si>
  <si>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</si>
  <si>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</si>
  <si>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</si>
  <si>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</si>
  <si>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</si>
  <si>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</si>
  <si>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</si>
  <si>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</si>
  <si>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</si>
  <si>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</si>
  <si>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</si>
  <si>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</si>
  <si>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</si>
  <si>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</si>
  <si>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</si>
  <si>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</si>
  <si>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</si>
  <si>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</si>
  <si>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</si>
  <si>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</si>
  <si>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</si>
  <si>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</si>
  <si>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</si>
  <si>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</si>
  <si>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</si>
  <si>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</si>
  <si>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</si>
  <si>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</si>
  <si>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</si>
  <si>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</si>
  <si>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</si>
  <si>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</si>
  <si>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</si>
  <si>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</si>
  <si>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</si>
  <si>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</si>
  <si>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</si>
  <si>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</si>
  <si>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</si>
  <si>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</si>
  <si>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</si>
  <si>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</si>
  <si>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</si>
  <si>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</si>
  <si>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</si>
  <si>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</si>
  <si>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</si>
  <si>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</si>
  <si>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</si>
  <si>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</si>
  <si>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</si>
  <si>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</si>
  <si>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</si>
  <si>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</si>
  <si>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</si>
  <si>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</si>
  <si>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</si>
  <si>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</si>
  <si>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</si>
  <si>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</si>
  <si>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</si>
  <si>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</si>
  <si>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</si>
  <si>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</si>
  <si>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</si>
  <si>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</si>
  <si>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</si>
  <si>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</si>
  <si>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</si>
  <si>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</si>
  <si>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</si>
  <si>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</si>
  <si>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</si>
  <si>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</si>
  <si>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</si>
  <si>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</si>
  <si>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</si>
  <si>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</si>
  <si>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</si>
  <si>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</si>
  <si>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</si>
  <si>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</si>
  <si>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</si>
  <si>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</si>
  <si>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</si>
  <si>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</si>
  <si>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</si>
  <si>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</si>
  <si>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</si>
  <si>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</si>
  <si>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</si>
  <si>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</si>
  <si>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</si>
  <si>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</si>
  <si>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</si>
  <si>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</si>
  <si>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</si>
  <si>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</si>
  <si>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</si>
  <si>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</si>
  <si>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</si>
  <si>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</si>
  <si>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</si>
  <si>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</si>
  <si>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</si>
  <si>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</si>
  <si>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</si>
  <si>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</si>
  <si>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</si>
  <si>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</si>
  <si>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</si>
  <si>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</si>
  <si>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</si>
  <si>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</si>
  <si>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</si>
  <si>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</si>
  <si>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</si>
  <si>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</si>
  <si>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</si>
  <si>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</si>
  <si>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</si>
  <si>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</si>
  <si>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</si>
  <si>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</si>
  <si>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</si>
  <si>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</si>
  <si>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</si>
  <si>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</si>
  <si>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</si>
  <si>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</si>
  <si>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</si>
  <si>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</si>
  <si>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</si>
  <si>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</si>
  <si>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</si>
  <si>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</si>
  <si>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</si>
  <si>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</si>
  <si>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</si>
  <si>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</si>
  <si>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</si>
  <si>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</si>
  <si>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</si>
  <si>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</si>
  <si>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</si>
  <si>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</si>
  <si>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</si>
  <si>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</si>
  <si>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</si>
  <si>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</si>
  <si>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</si>
  <si>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</si>
  <si>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</si>
  <si>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</si>
  <si>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</si>
  <si>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</si>
  <si>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</si>
  <si>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</si>
  <si>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</si>
  <si>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</si>
  <si>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</si>
  <si>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</si>
  <si>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</si>
  <si>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</si>
  <si>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</si>
  <si>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</si>
  <si>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</si>
  <si>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</si>
  <si>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</si>
  <si>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</si>
  <si>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</si>
  <si>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</si>
  <si>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</si>
  <si>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</si>
  <si>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</si>
  <si>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</si>
  <si>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</si>
  <si>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</si>
  <si>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</si>
  <si>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</si>
  <si>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</si>
  <si>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</si>
  <si>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</si>
  <si>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</si>
  <si>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</si>
  <si>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</si>
  <si>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</si>
  <si>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</si>
  <si>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</si>
  <si>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</si>
  <si>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</si>
  <si>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</si>
  <si>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</si>
  <si>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</si>
  <si>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</si>
  <si>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</si>
  <si>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</si>
  <si>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</si>
  <si>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</si>
  <si>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</si>
  <si>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</si>
  <si>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</si>
  <si>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</si>
  <si>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</si>
  <si>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</si>
  <si>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</si>
  <si>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</si>
  <si>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</si>
  <si>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</si>
  <si>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</si>
  <si>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</si>
  <si>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</si>
  <si>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</si>
  <si>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</si>
  <si>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</si>
  <si>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</si>
  <si>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</si>
  <si>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</si>
  <si>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</si>
  <si>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</si>
  <si>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</si>
  <si>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</si>
  <si>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</si>
  <si>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</si>
  <si>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</si>
  <si>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</si>
  <si>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</si>
  <si>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</si>
  <si>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</si>
  <si>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</si>
  <si>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</si>
  <si>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</si>
  <si>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</si>
  <si>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</si>
  <si>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</si>
  <si>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</si>
  <si>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</si>
  <si>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</si>
  <si>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</si>
  <si>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</si>
  <si>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</si>
  <si>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</si>
  <si>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</si>
  <si>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</si>
  <si>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</si>
  <si>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</si>
  <si>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</si>
  <si>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</si>
  <si>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</si>
  <si>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</si>
  <si>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</si>
  <si>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</si>
  <si>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</si>
  <si>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</si>
  <si>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</si>
  <si>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</si>
  <si>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</si>
  <si>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</si>
  <si>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</si>
  <si>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</si>
  <si>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</si>
  <si>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</si>
  <si>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</si>
  <si>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</si>
  <si>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</si>
  <si>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</si>
  <si>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</si>
  <si>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</si>
  <si>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</si>
  <si>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</si>
  <si>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</si>
  <si>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</si>
  <si>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</si>
  <si>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</si>
  <si>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</si>
  <si>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</si>
  <si>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</si>
  <si>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</si>
  <si>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</si>
  <si>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</si>
  <si>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</si>
  <si>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</si>
  <si>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</si>
  <si>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</si>
  <si>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</si>
  <si>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</si>
  <si>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</si>
  <si>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</si>
  <si>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</si>
  <si>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</si>
  <si>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</si>
  <si>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</si>
  <si>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</si>
  <si>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</si>
  <si>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</si>
  <si>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</si>
  <si>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</si>
  <si>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</si>
  <si>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</si>
  <si>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</si>
  <si>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</si>
  <si>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</si>
  <si>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</si>
  <si>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</si>
  <si>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</si>
  <si>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</si>
  <si>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</si>
  <si>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</si>
  <si>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</si>
  <si>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</si>
  <si>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</si>
  <si>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</si>
  <si>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</si>
  <si>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</si>
  <si>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</si>
  <si>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</si>
  <si>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</si>
  <si>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</si>
  <si>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</si>
  <si>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</si>
  <si>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</si>
  <si>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</si>
  <si>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</si>
  <si>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</si>
  <si>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</si>
  <si>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</si>
  <si>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</si>
  <si>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</si>
  <si>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</si>
  <si>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</si>
  <si>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</si>
  <si>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</si>
  <si>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</si>
  <si>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</si>
  <si>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</si>
  <si>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</si>
  <si>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</si>
  <si>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</si>
  <si>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</si>
  <si>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</si>
  <si>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</si>
  <si>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</si>
  <si>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</si>
  <si>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</si>
  <si>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</si>
  <si>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</si>
  <si>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</si>
  <si>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</si>
  <si>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</si>
  <si>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</si>
  <si>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</si>
  <si>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</si>
  <si>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</si>
  <si>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</si>
  <si>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</si>
  <si>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</si>
  <si>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</si>
  <si>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</si>
  <si>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</si>
  <si>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</si>
  <si>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</si>
  <si>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</si>
  <si>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</si>
  <si>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</si>
  <si>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</si>
  <si>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</si>
  <si>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</si>
  <si>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</si>
  <si>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</si>
  <si>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</si>
  <si>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</si>
  <si>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</si>
  <si>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</si>
  <si>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</si>
  <si>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</si>
  <si>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</si>
  <si>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</si>
  <si>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</si>
  <si>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</si>
  <si>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</si>
  <si>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</si>
  <si>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</si>
  <si>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</si>
  <si>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</si>
  <si>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</si>
  <si>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</si>
  <si>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</si>
  <si>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</si>
  <si>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</si>
  <si>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</si>
  <si>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</si>
  <si>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</si>
  <si>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</si>
  <si>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</si>
  <si>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</si>
  <si>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</si>
  <si>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</si>
  <si>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</si>
  <si>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</si>
  <si>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</si>
  <si>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</si>
  <si>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</si>
  <si>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</si>
  <si>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</si>
  <si>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</si>
  <si>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</si>
  <si>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</si>
  <si>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</si>
  <si>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</si>
  <si>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</si>
  <si>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</si>
  <si>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</si>
  <si>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</si>
  <si>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</si>
  <si>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</si>
  <si>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</si>
  <si>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</si>
  <si>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</si>
  <si>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</si>
  <si>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</si>
  <si>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</si>
  <si>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</si>
  <si>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</si>
  <si>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</si>
  <si>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</si>
  <si>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</si>
  <si>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</si>
  <si>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</si>
  <si>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</si>
  <si>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</si>
  <si>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</si>
  <si>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</si>
  <si>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</si>
  <si>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</si>
  <si>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</si>
  <si>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</si>
  <si>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</si>
  <si>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</si>
  <si>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</si>
  <si>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</si>
  <si>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</si>
  <si>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</si>
  <si>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</si>
  <si>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</si>
  <si>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</si>
  <si>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</si>
  <si>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</si>
  <si>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</si>
  <si>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</si>
  <si>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</si>
  <si>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</si>
  <si>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</si>
  <si>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</si>
  <si>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</si>
  <si>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</si>
  <si>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</si>
  <si>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</si>
  <si>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</si>
  <si>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</si>
  <si>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</si>
  <si>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</si>
  <si>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</si>
  <si>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</si>
  <si>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</si>
  <si>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</si>
  <si>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</si>
  <si>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</si>
  <si>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</si>
  <si>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</si>
  <si>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</si>
  <si>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</si>
  <si>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</si>
  <si>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</si>
  <si>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</si>
  <si>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</si>
  <si>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</si>
  <si>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</si>
  <si>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</si>
  <si>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</si>
  <si>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</si>
  <si>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</si>
  <si>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</si>
  <si>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</si>
  <si>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</si>
  <si>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</si>
  <si>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</si>
  <si>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</si>
  <si>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</si>
  <si>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</si>
  <si>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</si>
  <si>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</si>
  <si>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</si>
  <si>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</si>
  <si>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</si>
  <si>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</si>
  <si>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</si>
  <si>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</si>
  <si>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</si>
  <si>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</si>
  <si>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</si>
  <si>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</si>
  <si>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</si>
  <si>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</si>
  <si>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</si>
  <si>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</si>
  <si>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</si>
  <si>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</si>
  <si>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</si>
  <si>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</si>
  <si>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</si>
  <si>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</si>
  <si>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</si>
  <si>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</si>
  <si>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</si>
  <si>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</si>
  <si>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</si>
  <si>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</si>
  <si>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</si>
  <si>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</si>
  <si>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</si>
  <si>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</si>
  <si>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</si>
  <si>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</si>
  <si>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</si>
  <si>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</si>
  <si>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</si>
  <si>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</si>
  <si>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</si>
  <si>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</si>
  <si>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</si>
  <si>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</si>
  <si>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</si>
  <si>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</si>
  <si>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</si>
  <si>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</si>
  <si>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</si>
  <si>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</si>
  <si>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</si>
  <si>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</si>
  <si>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</si>
  <si>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</si>
  <si>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</si>
  <si>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</si>
  <si>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</si>
  <si>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</si>
  <si>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</si>
  <si>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</si>
  <si>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</si>
  <si>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</si>
  <si>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</si>
  <si>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</si>
  <si>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</si>
  <si>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</si>
  <si>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</si>
  <si>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</si>
  <si>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</si>
  <si>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</si>
  <si>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</si>
  <si>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</si>
  <si>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</si>
  <si>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</si>
  <si>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</si>
  <si>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</si>
  <si>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</si>
  <si>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</si>
  <si>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</si>
  <si>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</si>
  <si>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</si>
  <si>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</si>
  <si>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</si>
  <si>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</si>
  <si>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</si>
  <si>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</si>
  <si>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</si>
  <si>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</si>
  <si>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</si>
  <si>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</si>
  <si>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</si>
  <si>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</si>
  <si>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</si>
  <si>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</si>
  <si>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</si>
  <si>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</si>
  <si>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</si>
  <si>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</si>
  <si>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</si>
  <si>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</si>
  <si>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</si>
  <si>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</si>
  <si>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</si>
  <si>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</si>
  <si>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</si>
  <si>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</si>
  <si>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</si>
  <si>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</si>
  <si>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</si>
  <si>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</si>
  <si>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</si>
  <si>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</si>
  <si>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</si>
  <si>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</si>
  <si>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</si>
  <si>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</si>
  <si>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</si>
  <si>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</si>
  <si>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</si>
  <si>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</si>
  <si>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</si>
  <si>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</si>
  <si>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</si>
  <si>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</si>
  <si>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</si>
  <si>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</si>
  <si>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</si>
  <si>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</si>
  <si>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</si>
  <si>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</si>
  <si>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</si>
  <si>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</si>
  <si>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</si>
  <si>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</si>
  <si>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</si>
  <si>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</si>
  <si>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</si>
  <si>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</si>
  <si>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</si>
  <si>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</si>
  <si>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</si>
  <si>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</si>
  <si>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</si>
  <si>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</si>
  <si>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</si>
  <si>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</si>
  <si>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</si>
  <si>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</si>
  <si>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</si>
  <si>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</si>
  <si>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</si>
  <si>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</si>
  <si>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</si>
  <si>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</si>
  <si>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</si>
  <si>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</si>
  <si>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</si>
  <si>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</si>
  <si>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</si>
  <si>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</si>
  <si>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</si>
  <si>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</si>
  <si>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</si>
  <si>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</si>
  <si>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</si>
  <si>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</si>
  <si>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</si>
  <si>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</si>
  <si>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</si>
  <si>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</si>
  <si>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</si>
  <si>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</si>
  <si>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</si>
  <si>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</si>
  <si>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</si>
  <si>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</si>
  <si>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</si>
  <si>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</si>
  <si>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</si>
  <si>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</si>
  <si>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</si>
  <si>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</si>
  <si>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</si>
  <si>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</si>
  <si>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</si>
  <si>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</si>
  <si>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</si>
  <si>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</si>
  <si>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</si>
  <si>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</si>
  <si>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</si>
  <si>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</si>
  <si>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</si>
  <si>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</si>
  <si>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</si>
  <si>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</si>
  <si>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</si>
  <si>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</si>
  <si>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</si>
  <si>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</si>
  <si>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</si>
  <si>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</si>
  <si>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</si>
  <si>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</si>
  <si>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</si>
  <si>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</si>
  <si>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</si>
  <si>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</si>
  <si>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</si>
  <si>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</si>
  <si>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</si>
  <si>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</si>
  <si>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</si>
  <si>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</si>
  <si>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</si>
  <si>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</si>
  <si>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</si>
  <si>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</si>
  <si>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</si>
  <si>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</si>
  <si>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</si>
  <si>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</si>
  <si>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</si>
  <si>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</si>
  <si>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</si>
  <si>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</si>
  <si>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</si>
  <si>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</si>
  <si>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</si>
  <si>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</si>
  <si>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</si>
  <si>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</si>
  <si>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</si>
  <si>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</si>
  <si>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</si>
  <si>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</si>
  <si>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</si>
  <si>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</si>
  <si>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</si>
  <si>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</si>
  <si>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</si>
  <si>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</si>
  <si>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</si>
  <si>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</si>
  <si>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</si>
  <si>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</si>
  <si>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</si>
  <si>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</si>
  <si>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</si>
  <si>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</si>
  <si>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</si>
  <si>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</si>
  <si>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</si>
  <si>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</si>
  <si>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</si>
  <si>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</si>
  <si>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</si>
  <si>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</si>
  <si>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</si>
  <si>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</si>
  <si>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</si>
  <si>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</si>
  <si>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</si>
  <si>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</si>
  <si>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</si>
  <si>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</si>
  <si>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</si>
  <si>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</si>
  <si>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</si>
  <si>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</si>
  <si>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</si>
  <si>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</si>
  <si>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</si>
  <si>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</si>
  <si>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</si>
  <si>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</si>
  <si>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</si>
  <si>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</si>
  <si>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</si>
  <si>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</si>
  <si>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</si>
  <si>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</si>
  <si>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</si>
  <si>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</si>
  <si>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</si>
  <si>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</si>
  <si>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</si>
  <si>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</si>
  <si>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</si>
  <si>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</si>
  <si>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</si>
  <si>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</si>
  <si>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</si>
  <si>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</si>
  <si>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</si>
  <si>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</si>
  <si>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</si>
  <si>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</si>
  <si>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</si>
  <si>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</si>
  <si>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</si>
  <si>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</si>
  <si>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</si>
  <si>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</si>
  <si>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</si>
  <si>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</si>
  <si>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</si>
  <si>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</si>
  <si>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</si>
  <si>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</si>
  <si>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</si>
  <si>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</si>
  <si>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</si>
  <si>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</si>
  <si>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</si>
  <si>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</si>
  <si>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</si>
  <si>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</si>
  <si>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</si>
  <si>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</si>
  <si>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</si>
  <si>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</si>
  <si>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</si>
  <si>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</si>
  <si>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</si>
  <si>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</si>
  <si>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</si>
  <si>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</si>
  <si>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</si>
  <si>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</si>
  <si>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</si>
  <si>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</si>
  <si>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</si>
  <si>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</si>
  <si>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</si>
  <si>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</si>
  <si>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</si>
  <si>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</si>
  <si>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</si>
  <si>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</si>
  <si>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</si>
  <si>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</si>
  <si>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</si>
  <si>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</si>
  <si>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</si>
  <si>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</si>
  <si>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</si>
  <si>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</si>
  <si>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</si>
  <si>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</si>
  <si>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</si>
  <si>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</si>
  <si>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</si>
  <si>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</si>
  <si>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</si>
  <si>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</si>
  <si>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</si>
  <si>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</si>
  <si>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</si>
  <si>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</si>
  <si>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</si>
  <si>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</si>
  <si>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</si>
  <si>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</si>
  <si>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</si>
  <si>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</si>
  <si>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</si>
  <si>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</si>
  <si>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</si>
  <si>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</si>
  <si>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</si>
  <si>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</si>
  <si>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</si>
  <si>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</si>
  <si>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</si>
  <si>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</si>
  <si>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</si>
  <si>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</si>
  <si>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</si>
  <si>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</si>
  <si>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</si>
  <si>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</si>
  <si>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</si>
  <si>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</si>
  <si>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</si>
  <si>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</si>
  <si>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</si>
  <si>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</si>
  <si>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</si>
  <si>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</si>
  <si>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</si>
  <si>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</si>
  <si>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</si>
  <si>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</si>
  <si>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</si>
  <si>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</si>
  <si>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</si>
  <si>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</si>
  <si>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</si>
  <si>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</si>
  <si>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</si>
  <si>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</si>
  <si>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</si>
  <si>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</si>
  <si>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</si>
  <si>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</si>
  <si>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</si>
  <si>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</si>
  <si>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</si>
  <si>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</si>
  <si>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</si>
  <si>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</si>
  <si>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</si>
  <si>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</si>
  <si>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</si>
  <si>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</si>
  <si>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</si>
  <si>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</si>
  <si>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</si>
  <si>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</si>
  <si>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</si>
  <si>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</si>
  <si>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</si>
  <si>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</si>
  <si>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</si>
  <si>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</si>
  <si>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</si>
  <si>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</si>
  <si>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</si>
  <si>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</si>
  <si>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</si>
  <si>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</si>
  <si>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</si>
  <si>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</si>
  <si>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</si>
  <si>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</si>
  <si>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</si>
  <si>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</si>
  <si>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</si>
  <si>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</si>
  <si>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</si>
  <si>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</si>
  <si>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</si>
  <si>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</si>
  <si>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</si>
  <si>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</si>
  <si>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</si>
  <si>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</si>
  <si>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</si>
  <si>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</si>
  <si>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</si>
  <si>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</si>
  <si>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</si>
  <si>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</si>
  <si>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</si>
  <si>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</si>
  <si>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</si>
  <si>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</si>
  <si>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</si>
  <si>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</si>
  <si>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</si>
  <si>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</si>
  <si>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</si>
  <si>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</si>
  <si>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</si>
  <si>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</si>
  <si>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</si>
  <si>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</si>
  <si>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</si>
  <si>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</si>
  <si>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</si>
  <si>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</si>
  <si>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</si>
  <si>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</si>
  <si>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</si>
  <si>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</si>
  <si>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</si>
  <si>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</si>
  <si>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</si>
  <si>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</si>
  <si>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</si>
  <si>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</si>
  <si>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</si>
  <si>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</si>
  <si>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</si>
  <si>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</si>
  <si>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</si>
  <si>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</si>
  <si>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</si>
  <si>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</si>
  <si>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</si>
  <si>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</si>
  <si>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</si>
  <si>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</si>
  <si>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</si>
  <si>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</si>
  <si>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</si>
  <si>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</si>
  <si>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</si>
  <si>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</si>
  <si>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</si>
  <si>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</si>
  <si>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</si>
  <si>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</si>
  <si>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</si>
  <si>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</si>
  <si>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</si>
  <si>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</si>
  <si>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</si>
  <si>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</si>
  <si>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</si>
  <si>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</si>
  <si>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</si>
  <si>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</si>
  <si>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</si>
  <si>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</si>
  <si>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</si>
  <si>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</si>
  <si>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</si>
  <si>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</si>
  <si>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</si>
  <si>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</si>
  <si>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</si>
  <si>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</si>
  <si>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</si>
  <si>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</si>
  <si>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</si>
  <si>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</si>
  <si>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</si>
  <si>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</si>
  <si>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</si>
  <si>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</si>
  <si>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</si>
  <si>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</si>
  <si>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</si>
  <si>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</si>
  <si>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</si>
  <si>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</si>
  <si>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</si>
  <si>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</si>
  <si>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</si>
  <si>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</si>
  <si>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</si>
  <si>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</si>
  <si>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</si>
  <si>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</si>
  <si>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</si>
  <si>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</si>
  <si>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</si>
  <si>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</si>
  <si>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</si>
  <si>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</si>
  <si>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</si>
  <si>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</si>
  <si>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</si>
  <si>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</si>
  <si>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</si>
  <si>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</si>
  <si>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</si>
  <si>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</si>
  <si>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</si>
  <si>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</si>
  <si>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</si>
  <si>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</si>
  <si>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</si>
  <si>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</si>
  <si>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</si>
  <si>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</si>
  <si>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</si>
  <si>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</si>
  <si>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</si>
  <si>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</si>
  <si>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</si>
  <si>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</si>
  <si>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</si>
  <si>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</si>
  <si>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</si>
  <si>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</si>
  <si>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</si>
  <si>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</si>
  <si>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</si>
  <si>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</si>
  <si>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</si>
  <si>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</si>
  <si>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</si>
  <si>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</si>
  <si>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</si>
  <si>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</si>
  <si>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</si>
  <si>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</si>
  <si>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</si>
  <si>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</si>
  <si>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</si>
  <si>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</si>
  <si>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</si>
  <si>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</si>
  <si>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</si>
  <si>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</si>
  <si>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</si>
  <si>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</si>
  <si>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</si>
  <si>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</si>
  <si>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</si>
  <si>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</si>
  <si>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</si>
  <si>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</si>
  <si>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</si>
  <si>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</si>
  <si>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</si>
  <si>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</si>
  <si>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</si>
  <si>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</si>
  <si>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</si>
  <si>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</si>
  <si>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</si>
  <si>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</si>
  <si>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</si>
  <si>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</si>
  <si>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</si>
  <si>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</si>
  <si>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</si>
  <si>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</si>
  <si>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</si>
  <si>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</si>
  <si>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</si>
  <si>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</si>
  <si>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</si>
  <si>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</si>
  <si>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</si>
  <si>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</si>
  <si>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</si>
  <si>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</si>
  <si>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</si>
  <si>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</si>
  <si>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</si>
  <si>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</si>
  <si>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</si>
  <si>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</si>
  <si>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</si>
  <si>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</si>
  <si>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</si>
  <si>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</si>
  <si>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</si>
  <si>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</si>
  <si>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</si>
  <si>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</si>
  <si>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</si>
  <si>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</si>
  <si>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</si>
  <si>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</si>
  <si>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</si>
  <si>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</si>
  <si>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</si>
  <si>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</si>
  <si>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</si>
  <si>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</si>
  <si>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</si>
  <si>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</si>
  <si>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</si>
  <si>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</si>
  <si>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</si>
  <si>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</si>
  <si>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</si>
  <si>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</si>
  <si>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</si>
  <si>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</si>
  <si>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</si>
  <si>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</si>
  <si>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</si>
  <si>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</si>
  <si>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</si>
  <si>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</si>
  <si>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</si>
  <si>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</si>
  <si>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</si>
  <si>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</si>
  <si>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</si>
  <si>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</si>
  <si>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</si>
  <si>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</si>
  <si>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</si>
  <si>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</si>
  <si>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</si>
  <si>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</si>
  <si>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</si>
  <si>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</si>
  <si>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</si>
  <si>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</si>
  <si>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</si>
  <si>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</si>
  <si>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</si>
  <si>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</si>
  <si>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</si>
  <si>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</si>
  <si>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</si>
  <si>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</si>
  <si>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</si>
  <si>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</si>
  <si>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</si>
  <si>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</si>
  <si>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</si>
  <si>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</si>
  <si>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</si>
  <si>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</si>
  <si>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</si>
  <si>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</si>
  <si>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</si>
  <si>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</si>
  <si>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</si>
  <si>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</si>
  <si>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</si>
  <si>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</si>
  <si>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</si>
  <si>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</si>
  <si>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</si>
  <si>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</si>
  <si>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</si>
  <si>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</si>
  <si>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</si>
  <si>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</si>
  <si>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</si>
  <si>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</si>
  <si>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</si>
  <si>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</si>
  <si>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</si>
  <si>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</si>
  <si>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</si>
  <si>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</si>
  <si>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</si>
  <si>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</si>
  <si>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</si>
  <si>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</si>
  <si>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</si>
  <si>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</si>
  <si>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</si>
  <si>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</si>
  <si>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</si>
  <si>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</si>
  <si>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</si>
  <si>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</si>
  <si>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</si>
  <si>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</si>
  <si>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</si>
  <si>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</si>
  <si>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</si>
  <si>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</si>
  <si>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</si>
  <si>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</si>
  <si>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</si>
  <si>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</si>
  <si>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</si>
  <si>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</si>
  <si>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</si>
  <si>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</si>
  <si>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</si>
  <si>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</si>
  <si>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</si>
  <si>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</si>
  <si>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</si>
  <si>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</si>
  <si>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</si>
  <si>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</si>
  <si>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</si>
  <si>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</si>
  <si>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</si>
  <si>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</si>
  <si>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</si>
  <si>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</si>
  <si>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</si>
  <si>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</si>
  <si>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</si>
  <si>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</si>
  <si>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</si>
  <si>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</si>
  <si>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</si>
  <si>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</si>
  <si>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</si>
  <si>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</si>
  <si>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</si>
  <si>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</si>
  <si>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</si>
  <si>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</si>
  <si>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</si>
  <si>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</si>
  <si>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</si>
  <si>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</si>
  <si>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</si>
  <si>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</si>
  <si>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</si>
  <si>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</si>
  <si>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</si>
  <si>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</si>
  <si>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</si>
  <si>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</si>
  <si>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</si>
  <si>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</si>
  <si>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</si>
  <si>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</si>
  <si>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</si>
  <si>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</si>
  <si>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</si>
  <si>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</si>
  <si>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</si>
  <si>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</si>
  <si>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</si>
  <si>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</si>
  <si>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</si>
  <si>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</si>
  <si>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</si>
  <si>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</si>
  <si>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</si>
  <si>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</si>
  <si>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</si>
  <si>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</si>
  <si>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</si>
  <si>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</si>
  <si>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</si>
  <si>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</si>
  <si>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</si>
  <si>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</si>
  <si>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</si>
  <si>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</si>
  <si>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</si>
  <si>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</si>
  <si>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</si>
  <si>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</si>
  <si>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</si>
  <si>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</si>
  <si>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</si>
  <si>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</si>
  <si>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</si>
  <si>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</si>
  <si>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</si>
  <si>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</si>
  <si>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</si>
  <si>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</si>
  <si>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</si>
  <si>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</si>
  <si>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</si>
  <si>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</si>
  <si>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</si>
  <si>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</si>
  <si>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</si>
  <si>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</si>
  <si>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</si>
  <si>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</si>
  <si>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</si>
  <si>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</si>
  <si>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</si>
  <si>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</si>
  <si>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</si>
  <si>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</si>
  <si>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</si>
  <si>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</si>
  <si>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</si>
  <si>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</si>
  <si>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</si>
  <si>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</si>
  <si>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</si>
  <si>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</si>
  <si>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</si>
  <si>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</si>
  <si>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</si>
  <si>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</si>
  <si>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</si>
  <si>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</si>
  <si>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</si>
  <si>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</si>
  <si>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</si>
  <si>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</si>
  <si>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</si>
  <si>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</si>
  <si>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</si>
  <si>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</si>
  <si>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</si>
  <si>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</si>
  <si>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</si>
  <si>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</si>
  <si>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</si>
  <si>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</si>
  <si>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</si>
  <si>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</si>
  <si>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</si>
  <si>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</si>
  <si>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</si>
  <si>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</si>
  <si>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</si>
  <si>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</si>
  <si>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</si>
  <si>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</si>
  <si>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</si>
  <si>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</si>
  <si>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</si>
  <si>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</si>
  <si>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</si>
  <si>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</si>
  <si>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</si>
  <si>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</si>
  <si>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</si>
  <si>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</si>
  <si>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</si>
  <si>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</si>
  <si>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</si>
  <si>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</si>
  <si>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</si>
  <si>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</si>
  <si>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</si>
  <si>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</si>
  <si>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</si>
  <si>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</si>
  <si>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</si>
  <si>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</si>
  <si>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</si>
  <si>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</si>
  <si>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</si>
  <si>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</si>
  <si>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</si>
  <si>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</si>
  <si>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</si>
  <si>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</si>
  <si>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</si>
  <si>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</si>
  <si>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</si>
  <si>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</si>
  <si>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</si>
  <si>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</si>
  <si>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</si>
  <si>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</si>
  <si>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</si>
  <si>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</si>
  <si>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</si>
  <si>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</si>
  <si>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</si>
  <si>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</si>
  <si>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</si>
  <si>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</si>
  <si>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</si>
  <si>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</si>
  <si>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</si>
  <si>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</si>
  <si>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</si>
  <si>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</si>
  <si>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</si>
  <si>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</si>
  <si>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</si>
  <si>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</si>
  <si>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</si>
  <si>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</si>
  <si>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</si>
  <si>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</si>
  <si>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</si>
  <si>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</si>
  <si>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</si>
  <si>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</si>
  <si>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</si>
  <si>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</si>
  <si>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</si>
  <si>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</si>
  <si>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</si>
  <si>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</si>
  <si>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</si>
  <si>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</si>
  <si>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</si>
  <si>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</si>
  <si>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</si>
  <si>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</si>
  <si>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</si>
  <si>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</si>
  <si>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</si>
  <si>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</si>
  <si>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</si>
  <si>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</si>
  <si>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</si>
  <si>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</si>
  <si>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</si>
  <si>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</si>
  <si>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</si>
  <si>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</si>
  <si>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</si>
  <si>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</si>
  <si>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</si>
  <si>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</si>
  <si>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</si>
  <si>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</si>
  <si>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</si>
  <si>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</si>
  <si>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</si>
  <si>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</si>
  <si>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</si>
  <si>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</si>
  <si>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</si>
  <si>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</si>
  <si>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</si>
  <si>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</si>
  <si>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</si>
  <si>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</si>
  <si>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</si>
  <si>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</si>
  <si>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</si>
  <si>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</si>
  <si>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</si>
  <si>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</si>
  <si>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</si>
  <si>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</si>
  <si>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</si>
  <si>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</si>
  <si>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</si>
  <si>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</si>
  <si>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</si>
  <si>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</si>
  <si>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</si>
  <si>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</si>
  <si>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</si>
  <si>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</si>
  <si>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</si>
  <si>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</si>
  <si>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</si>
  <si>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</si>
  <si>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</si>
  <si>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</si>
  <si>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</si>
  <si>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</si>
  <si>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</si>
  <si>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</si>
  <si>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</si>
  <si>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</si>
  <si>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</si>
  <si>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</si>
  <si>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</si>
  <si>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</si>
  <si>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</si>
  <si>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</si>
  <si>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</si>
  <si>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</si>
  <si>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</si>
  <si>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</si>
  <si>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</si>
  <si>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</si>
  <si>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</si>
  <si>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</si>
  <si>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</si>
  <si>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</si>
  <si>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</si>
  <si>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</si>
  <si>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</si>
  <si>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</si>
  <si>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</si>
  <si>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</si>
  <si>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</si>
  <si>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</si>
  <si>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</si>
  <si>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</si>
  <si>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</si>
  <si>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</si>
  <si>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</si>
  <si>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</si>
  <si>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</si>
  <si>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</si>
  <si>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</si>
  <si>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</si>
  <si>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</si>
  <si>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</si>
  <si>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</si>
  <si>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</si>
  <si>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</si>
  <si>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</si>
  <si>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</si>
  <si>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</si>
  <si>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</si>
  <si>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</si>
  <si>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</si>
  <si>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</si>
  <si>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</si>
  <si>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</si>
  <si>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</si>
  <si>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</si>
  <si>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</si>
  <si>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</si>
  <si>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</si>
  <si>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</si>
  <si>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</si>
  <si>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</si>
  <si>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</si>
  <si>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</si>
  <si>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</si>
  <si>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</si>
  <si>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</si>
  <si>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</si>
  <si>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</si>
  <si>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</si>
  <si>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</si>
  <si>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</si>
  <si>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</si>
  <si>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</si>
  <si>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</si>
  <si>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</si>
  <si>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</si>
  <si>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</si>
  <si>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</si>
  <si>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</si>
  <si>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</si>
  <si>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</si>
  <si>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</si>
  <si>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</si>
  <si>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</si>
  <si>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</si>
  <si>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</si>
  <si>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</si>
  <si>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</si>
  <si>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</si>
  <si>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</si>
  <si>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</si>
  <si>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</si>
  <si>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</si>
  <si>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</si>
  <si>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</si>
  <si>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</si>
  <si>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</si>
  <si>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</si>
  <si>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</si>
  <si>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</si>
  <si>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</si>
  <si>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</si>
  <si>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</si>
  <si>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</si>
  <si>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</si>
  <si>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</si>
  <si>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</si>
  <si>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</si>
  <si>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</si>
  <si>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</si>
  <si>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</si>
  <si>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</si>
  <si>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</si>
  <si>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</si>
  <si>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</si>
  <si>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</si>
  <si>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</si>
  <si>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</si>
  <si>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</si>
  <si>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</si>
  <si>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</si>
  <si>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</si>
  <si>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</si>
  <si>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</si>
  <si>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</si>
  <si>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</si>
  <si>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</si>
  <si>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</si>
  <si>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</si>
  <si>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</si>
  <si>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</si>
  <si>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</si>
  <si>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</si>
  <si>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</si>
  <si>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</si>
  <si>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</si>
  <si>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</si>
  <si>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</si>
  <si>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</si>
  <si>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</si>
  <si>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</si>
  <si>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</si>
  <si>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</si>
  <si>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</si>
  <si>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</si>
  <si>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</si>
  <si>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</si>
  <si>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</si>
  <si>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</si>
  <si>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</si>
  <si>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</si>
  <si>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</si>
  <si>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</si>
  <si>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</si>
  <si>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</si>
  <si>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</si>
  <si>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</si>
  <si>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</si>
  <si>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</si>
  <si>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</si>
  <si>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</si>
  <si>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</si>
  <si>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</si>
  <si>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</si>
  <si>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</si>
  <si>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</si>
  <si>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</si>
  <si>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</si>
  <si>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</si>
  <si>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</si>
  <si>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</si>
  <si>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</si>
  <si>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</si>
  <si>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</si>
  <si>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</si>
  <si>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</si>
  <si>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</si>
  <si>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</si>
  <si>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</si>
  <si>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</si>
  <si>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</si>
  <si>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</si>
  <si>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</si>
  <si>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</si>
  <si>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</si>
  <si>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</si>
  <si>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</si>
  <si>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</si>
  <si>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</si>
  <si>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</si>
  <si>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</si>
  <si>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</si>
  <si>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</si>
  <si>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</si>
  <si>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</si>
  <si>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</si>
  <si>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</si>
  <si>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</si>
  <si>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</si>
  <si>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</si>
  <si>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</si>
  <si>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</si>
  <si>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</si>
  <si>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</si>
  <si>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</si>
  <si>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</si>
  <si>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</si>
  <si>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</si>
  <si>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</si>
  <si>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</si>
  <si>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</si>
  <si>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</si>
  <si>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</si>
  <si>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</si>
  <si>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</si>
  <si>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</si>
  <si>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</si>
  <si>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</si>
  <si>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</si>
  <si>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</si>
  <si>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</si>
  <si>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</si>
  <si>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</si>
  <si>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</si>
  <si>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</si>
  <si>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</si>
  <si>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</si>
  <si>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</si>
  <si>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</si>
  <si>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</si>
  <si>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</si>
  <si>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</si>
  <si>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</si>
  <si>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</si>
  <si>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</si>
  <si>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</si>
  <si>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</si>
  <si>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</si>
  <si>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</si>
  <si>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</si>
  <si>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</si>
  <si>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</si>
  <si>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</si>
  <si>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</si>
  <si>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</si>
  <si>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</si>
  <si>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</si>
  <si>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</si>
  <si>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</si>
  <si>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</si>
  <si>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</si>
  <si>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</si>
  <si>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</si>
  <si>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</si>
  <si>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</si>
  <si>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</si>
  <si>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</si>
  <si>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</si>
  <si>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</si>
  <si>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</si>
  <si>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</si>
  <si>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</si>
  <si>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</si>
  <si>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</si>
  <si>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</si>
  <si>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</si>
  <si>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</si>
  <si>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</si>
  <si>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</si>
  <si>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</si>
  <si>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</si>
  <si>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</si>
  <si>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</si>
  <si>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</si>
  <si>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</si>
  <si>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</si>
  <si>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</si>
  <si>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</si>
  <si>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</si>
  <si>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</si>
  <si>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</si>
  <si>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</si>
  <si>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</si>
  <si>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</si>
  <si>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</si>
  <si>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</si>
  <si>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</si>
  <si>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</si>
  <si>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</si>
  <si>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</si>
  <si>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</si>
  <si>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</si>
  <si>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</si>
  <si>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</si>
  <si>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</si>
  <si>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</si>
  <si>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</si>
  <si>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</si>
  <si>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</si>
  <si>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</si>
  <si>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</si>
  <si>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</si>
  <si>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</si>
  <si>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</si>
  <si>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</si>
  <si>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</si>
  <si>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</si>
  <si>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</si>
  <si>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</si>
  <si>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</si>
  <si>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</si>
  <si>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</si>
  <si>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</si>
  <si>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</si>
  <si>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</si>
  <si>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</si>
  <si>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</si>
  <si>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</si>
  <si>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</si>
  <si>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</si>
  <si>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</si>
  <si>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</si>
  <si>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</si>
  <si>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</si>
  <si>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</si>
  <si>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</si>
  <si>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</si>
  <si>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</si>
  <si>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</si>
  <si>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</si>
  <si>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</si>
  <si>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</si>
  <si>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</si>
  <si>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</si>
  <si>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</si>
  <si>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</si>
  <si>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</si>
  <si>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</si>
  <si>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</si>
  <si>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</si>
  <si>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</si>
  <si>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</si>
  <si>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</si>
  <si>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</si>
  <si>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</si>
  <si>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</si>
  <si>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</si>
  <si>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</si>
  <si>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</si>
  <si>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</si>
  <si>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</si>
  <si>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</si>
  <si>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</si>
  <si>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</si>
  <si>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</si>
  <si>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</si>
  <si>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</si>
  <si>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</si>
  <si>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</si>
  <si>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</si>
  <si>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</si>
  <si>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</si>
  <si>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</si>
  <si>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</si>
  <si>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</si>
  <si>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</si>
  <si>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</si>
  <si>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</si>
  <si>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</si>
  <si>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</si>
  <si>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</si>
  <si>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</si>
  <si>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</si>
  <si>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</si>
  <si>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</si>
  <si>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</si>
  <si>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</si>
  <si>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</si>
  <si>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</si>
  <si>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</si>
  <si>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</si>
  <si>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</si>
  <si>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</si>
  <si>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</si>
  <si>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</si>
  <si>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</si>
  <si>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</si>
  <si>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</si>
  <si>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</si>
  <si>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</si>
  <si>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</si>
  <si>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</si>
  <si>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</si>
  <si>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</si>
  <si>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</si>
  <si>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</si>
  <si>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</si>
  <si>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</si>
  <si>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</si>
  <si>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</si>
  <si>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</si>
  <si>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</si>
  <si>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</si>
  <si>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</si>
  <si>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</si>
  <si>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</si>
  <si>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</si>
  <si>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</si>
  <si>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</si>
  <si>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</si>
  <si>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</si>
  <si>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</si>
  <si>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</si>
  <si>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</si>
  <si>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</si>
  <si>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</si>
  <si>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</si>
  <si>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</si>
  <si>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</si>
  <si>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</si>
  <si>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</si>
  <si>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</si>
  <si>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</si>
  <si>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</si>
  <si>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</si>
  <si>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</si>
  <si>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</si>
  <si>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</si>
  <si>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</si>
  <si>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</si>
  <si>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</si>
  <si>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</si>
  <si>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</si>
  <si>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</si>
  <si>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</si>
  <si>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</si>
  <si>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</si>
  <si>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</si>
  <si>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</si>
  <si>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</si>
  <si>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</si>
  <si>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</si>
  <si>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</si>
  <si>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</si>
  <si>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</si>
  <si>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</si>
  <si>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</si>
  <si>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</si>
  <si>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</si>
  <si>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</si>
  <si>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</si>
  <si>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</si>
  <si>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</si>
  <si>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</si>
  <si>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</si>
  <si>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</si>
  <si>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</si>
  <si>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</si>
  <si>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</si>
  <si>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</si>
  <si>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</si>
  <si>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</si>
  <si>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</si>
  <si>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</si>
  <si>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</si>
  <si>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</si>
  <si>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</si>
  <si>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</si>
  <si>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</si>
  <si>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</si>
  <si>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</si>
  <si>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</si>
  <si>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</si>
  <si>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</si>
  <si>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</si>
  <si>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</si>
  <si>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</si>
  <si>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</si>
  <si>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</si>
  <si>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</si>
  <si>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</si>
  <si>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</si>
  <si>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</si>
  <si>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</si>
  <si>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</si>
  <si>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</si>
  <si>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</si>
  <si>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</si>
  <si>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</si>
  <si>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</si>
  <si>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</si>
  <si>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</si>
  <si>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</si>
  <si>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</si>
  <si>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</si>
  <si>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</si>
  <si>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</si>
  <si>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</si>
  <si>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</si>
  <si>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</si>
  <si>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</si>
  <si>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</si>
  <si>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</si>
  <si>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</si>
  <si>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</si>
  <si>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</si>
  <si>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</si>
  <si>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</si>
  <si>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</si>
  <si>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</si>
  <si>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</si>
  <si>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</si>
  <si>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</si>
  <si>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</si>
  <si>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</si>
  <si>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</si>
  <si>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</si>
  <si>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</si>
  <si>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</si>
  <si>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</si>
  <si>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</si>
  <si>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</si>
  <si>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</si>
  <si>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</si>
  <si>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</si>
  <si>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</si>
  <si>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</si>
  <si>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</si>
  <si>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</si>
  <si>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</si>
  <si>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</si>
  <si>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</si>
  <si>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</si>
  <si>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</si>
  <si>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</si>
  <si>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</si>
  <si>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</si>
  <si>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</si>
  <si>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</si>
  <si>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</si>
  <si>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</si>
  <si>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</si>
  <si>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</si>
  <si>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</si>
  <si>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</si>
  <si>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</si>
  <si>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</si>
  <si>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</si>
  <si>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</si>
  <si>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</si>
  <si>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</si>
  <si>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</si>
  <si>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</si>
  <si>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</si>
  <si>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</si>
  <si>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</si>
  <si>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</si>
  <si>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</si>
  <si>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</si>
  <si>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</si>
  <si>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</si>
  <si>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</si>
  <si>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</si>
  <si>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</si>
  <si>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</si>
  <si>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</si>
  <si>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</si>
  <si>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</si>
  <si>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</si>
  <si>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</si>
  <si>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</si>
  <si>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</si>
  <si>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</si>
  <si>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</si>
  <si>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</si>
  <si>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</si>
  <si>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</si>
  <si>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</si>
  <si>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</si>
  <si>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</si>
  <si>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</si>
  <si>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</si>
  <si>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</si>
  <si>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</si>
  <si>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</si>
  <si>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</si>
  <si>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</si>
  <si>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</si>
  <si>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</si>
  <si>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</si>
  <si>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</si>
  <si>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</si>
  <si>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</si>
  <si>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</si>
  <si>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</si>
  <si>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</si>
  <si>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</si>
  <si>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</si>
  <si>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</si>
  <si>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</si>
  <si>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</si>
  <si>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</si>
  <si>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</si>
  <si>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</si>
  <si>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</si>
  <si>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</si>
  <si>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</si>
  <si>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</si>
  <si>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</si>
  <si>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</si>
  <si>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</si>
  <si>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</si>
  <si>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</si>
  <si>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</si>
  <si>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</si>
  <si>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</si>
  <si>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</si>
  <si>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</si>
  <si>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</si>
  <si>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</si>
  <si>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</si>
  <si>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</si>
  <si>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</si>
  <si>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</si>
  <si>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</si>
  <si>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</si>
  <si>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</si>
  <si>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</si>
  <si>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</si>
  <si>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</si>
  <si>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</si>
  <si>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</si>
  <si>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</si>
  <si>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</si>
  <si>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</si>
  <si>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</si>
  <si>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</si>
  <si>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</si>
  <si>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</si>
  <si>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</si>
  <si>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</si>
  <si>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</si>
  <si>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</si>
  <si>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</si>
  <si>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</si>
  <si>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</si>
  <si>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</si>
  <si>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</si>
  <si>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</si>
  <si>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</si>
  <si>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</si>
  <si>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</si>
  <si>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</si>
  <si>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</si>
  <si>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</si>
  <si>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</si>
  <si>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</si>
  <si>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</si>
  <si>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</si>
  <si>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</si>
  <si>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</si>
  <si>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</si>
  <si>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</si>
  <si>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</si>
  <si>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</si>
  <si>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</si>
  <si>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</si>
  <si>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</si>
  <si>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</si>
  <si>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</si>
  <si>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</si>
  <si>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</si>
  <si>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</si>
  <si>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</si>
  <si>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</si>
  <si>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</si>
  <si>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</si>
  <si>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</si>
  <si>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</si>
  <si>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</si>
  <si>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</si>
  <si>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</si>
  <si>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</si>
  <si>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</si>
  <si>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</si>
  <si>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</si>
  <si>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</si>
  <si>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</si>
  <si>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</si>
  <si>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</si>
  <si>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</si>
  <si>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</si>
  <si>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</si>
  <si>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</si>
  <si>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</si>
  <si>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</si>
  <si>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</si>
  <si>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</si>
  <si>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</si>
  <si>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</si>
  <si>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</si>
  <si>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</si>
  <si>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</si>
  <si>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</si>
  <si>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</si>
  <si>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</si>
  <si>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</si>
  <si>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</si>
  <si>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</si>
  <si>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</si>
  <si>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</si>
  <si>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</si>
  <si>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</si>
  <si>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</si>
  <si>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</si>
  <si>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</si>
  <si>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</si>
  <si>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</si>
  <si>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</si>
  <si>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</si>
  <si>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</si>
  <si>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</si>
  <si>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</si>
  <si>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</si>
  <si>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</si>
  <si>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</si>
  <si>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</si>
  <si>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</si>
  <si>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</si>
  <si>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</si>
  <si>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</si>
  <si>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</si>
  <si>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</si>
  <si>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</si>
  <si>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</si>
  <si>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</si>
  <si>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</si>
  <si>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</si>
  <si>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</si>
  <si>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</si>
  <si>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</si>
  <si>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</si>
  <si>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</si>
  <si>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</si>
  <si>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</si>
  <si>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</si>
  <si>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</si>
  <si>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</si>
  <si>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</si>
  <si>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</si>
  <si>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</si>
  <si>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</si>
  <si>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</si>
  <si>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</si>
  <si>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</si>
  <si>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</si>
  <si>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</si>
  <si>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</si>
  <si>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</si>
  <si>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</si>
  <si>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</si>
  <si>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</si>
  <si>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</si>
  <si>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</si>
  <si>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</si>
  <si>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</si>
  <si>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</si>
  <si>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</si>
  <si>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</si>
  <si>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</si>
  <si>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</si>
  <si>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</si>
  <si>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</si>
  <si>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</si>
  <si>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</si>
  <si>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</si>
  <si>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</si>
  <si>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</si>
  <si>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</si>
  <si>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</si>
  <si>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</si>
  <si>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</si>
  <si>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</si>
  <si>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</si>
  <si>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</si>
  <si>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</si>
  <si>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</si>
  <si>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</si>
  <si>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</si>
  <si>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</si>
  <si>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</si>
  <si>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</si>
  <si>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</si>
  <si>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</si>
  <si>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</si>
  <si>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</si>
  <si>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</si>
  <si>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</si>
  <si>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</si>
  <si>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</si>
  <si>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</si>
  <si>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</si>
  <si>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</si>
  <si>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</si>
  <si>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</si>
  <si>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</si>
  <si>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</si>
  <si>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</si>
  <si>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</si>
  <si>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</si>
  <si>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</si>
  <si>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</si>
  <si>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</si>
  <si>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</si>
  <si>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</si>
  <si>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</si>
  <si>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</si>
  <si>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</si>
  <si>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</si>
  <si>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</si>
  <si>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</si>
  <si>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</si>
  <si>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</si>
  <si>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</si>
  <si>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</si>
  <si>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</si>
  <si>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</si>
  <si>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</si>
  <si>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</si>
  <si>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</si>
  <si>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</si>
  <si>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</si>
  <si>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</si>
  <si>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</si>
  <si>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</si>
  <si>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</si>
  <si>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</si>
  <si>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</si>
  <si>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</si>
  <si>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</si>
  <si>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</si>
  <si>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</si>
  <si>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</si>
  <si>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</si>
  <si>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</si>
  <si>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</si>
  <si>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</si>
  <si>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</si>
  <si>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</si>
  <si>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</si>
  <si>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</si>
  <si>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</si>
  <si>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</si>
  <si>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</si>
  <si>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</si>
  <si>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</si>
  <si>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</si>
  <si>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</si>
  <si>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</si>
  <si>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</si>
  <si>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</si>
  <si>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</si>
  <si>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</si>
  <si>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</si>
  <si>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</si>
  <si>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</si>
  <si>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</si>
  <si>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</si>
  <si>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</si>
  <si>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</si>
  <si>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</si>
  <si>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</si>
  <si>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</si>
  <si>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</si>
  <si>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</si>
  <si>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</si>
  <si>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</si>
  <si>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</si>
  <si>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</si>
  <si>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</si>
  <si>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</si>
  <si>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</si>
  <si>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</si>
  <si>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</si>
  <si>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</si>
  <si>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</si>
  <si>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</si>
  <si>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</si>
  <si>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</si>
  <si>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</si>
  <si>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</si>
  <si>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</si>
  <si>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</si>
  <si>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</si>
  <si>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</si>
  <si>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</si>
  <si>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</si>
  <si>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</si>
  <si>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</si>
  <si>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</si>
  <si>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</si>
  <si>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</si>
  <si>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</si>
  <si>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</si>
  <si>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</si>
  <si>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</si>
  <si>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</si>
  <si>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</si>
  <si>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</si>
  <si>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</si>
  <si>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</si>
  <si>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</si>
  <si>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</si>
  <si>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</si>
  <si>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</si>
  <si>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</si>
  <si>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</si>
  <si>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</si>
  <si>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</si>
  <si>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</si>
  <si>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</si>
  <si>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</si>
  <si>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</si>
  <si>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</si>
  <si>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</si>
  <si>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</si>
  <si>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</si>
  <si>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</si>
  <si>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</si>
  <si>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</si>
  <si>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</si>
  <si>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</si>
  <si>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</si>
  <si>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</si>
  <si>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</si>
  <si>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</si>
  <si>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</si>
  <si>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</si>
  <si>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</si>
  <si>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</si>
  <si>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</si>
  <si>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</si>
  <si>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</si>
  <si>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</si>
  <si>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</si>
  <si>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</si>
  <si>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</si>
  <si>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</si>
  <si>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</si>
  <si>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</si>
  <si>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</si>
  <si>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</si>
  <si>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</si>
  <si>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</si>
  <si>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</si>
  <si>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</si>
  <si>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</si>
  <si>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</si>
  <si>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</si>
  <si>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</si>
  <si>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</si>
  <si>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</si>
  <si>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</si>
  <si>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</si>
  <si>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</si>
  <si>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</si>
  <si>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</si>
  <si>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</si>
  <si>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</si>
  <si>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</si>
  <si>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</si>
  <si>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</si>
  <si>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</si>
  <si>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</si>
  <si>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</si>
  <si>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</si>
  <si>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</si>
  <si>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</si>
  <si>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</si>
  <si>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</si>
  <si>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</si>
  <si>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</si>
  <si>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</si>
  <si>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</si>
  <si>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</si>
  <si>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</si>
  <si>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</si>
  <si>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</si>
  <si>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</si>
  <si>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</si>
  <si>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</si>
  <si>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</si>
  <si>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</si>
  <si>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</si>
  <si>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</si>
  <si>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</si>
  <si>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</si>
  <si>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</si>
  <si>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</si>
  <si>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</si>
  <si>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</si>
  <si>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</si>
  <si>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</si>
  <si>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</si>
  <si>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</si>
  <si>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</si>
  <si>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</si>
  <si>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</si>
  <si>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</si>
  <si>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</si>
  <si>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</si>
  <si>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</si>
  <si>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</si>
  <si>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</si>
  <si>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</si>
  <si>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</si>
  <si>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</si>
  <si>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</si>
  <si>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</si>
  <si>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</si>
  <si>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</si>
  <si>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</si>
  <si>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</si>
  <si>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</si>
  <si>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</si>
  <si>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</si>
  <si>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</si>
  <si>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</si>
  <si>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</si>
  <si>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</si>
  <si>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</si>
  <si>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</si>
  <si>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</si>
  <si>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</si>
  <si>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</si>
  <si>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</si>
  <si>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</si>
  <si>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</si>
  <si>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</si>
  <si>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</si>
  <si>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</si>
  <si>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</si>
  <si>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</si>
  <si>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</si>
  <si>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</si>
  <si>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</si>
  <si>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</si>
  <si>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</si>
  <si>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</si>
  <si>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</si>
  <si>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</si>
  <si>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</si>
  <si>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</si>
  <si>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</si>
  <si>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</si>
  <si>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</si>
  <si>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</si>
  <si>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</si>
  <si>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</si>
  <si>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</si>
  <si>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</si>
  <si>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</si>
  <si>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</si>
  <si>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</si>
  <si>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</si>
  <si>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</si>
  <si>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</si>
  <si>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</si>
  <si>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</si>
  <si>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</si>
  <si>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</si>
  <si>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</si>
  <si>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</si>
  <si>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</si>
  <si>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</si>
  <si>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</si>
  <si>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</si>
  <si>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</si>
  <si>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</si>
  <si>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</si>
  <si>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</si>
  <si>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</si>
  <si>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</si>
  <si>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</si>
  <si>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</si>
  <si>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</si>
  <si>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</si>
  <si>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</si>
  <si>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</si>
  <si>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</si>
  <si>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</si>
  <si>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</si>
  <si>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</si>
  <si>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</si>
  <si>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</si>
  <si>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</si>
  <si>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</si>
  <si>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</si>
  <si>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</si>
  <si>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</si>
  <si>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</si>
  <si>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</si>
  <si>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</si>
  <si>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</si>
  <si>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</si>
  <si>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</si>
  <si>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</si>
  <si>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</si>
  <si>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</si>
  <si>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</si>
  <si>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</si>
  <si>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</si>
  <si>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</si>
  <si>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</si>
  <si>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</si>
  <si>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</si>
  <si>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</si>
  <si>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</si>
  <si>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</si>
  <si>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</si>
  <si>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</si>
  <si>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</si>
  <si>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</si>
  <si>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</si>
  <si>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</si>
  <si>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</si>
  <si>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</si>
  <si>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</si>
  <si>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</si>
  <si>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</si>
  <si>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</si>
  <si>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</si>
  <si>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</si>
  <si>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</si>
  <si>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</si>
  <si>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</si>
  <si>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</si>
  <si>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</si>
  <si>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</si>
  <si>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</si>
  <si>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</si>
  <si>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</si>
  <si>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</si>
  <si>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</si>
  <si>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</si>
  <si>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</si>
  <si>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</si>
  <si>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</si>
  <si>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</si>
  <si>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</si>
  <si>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</si>
  <si>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</si>
  <si>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</si>
  <si>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</si>
  <si>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</si>
  <si>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</si>
  <si>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</si>
  <si>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</si>
  <si>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</si>
  <si>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</si>
  <si>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</si>
  <si>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</si>
  <si>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</si>
  <si>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</si>
  <si>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</si>
  <si>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</si>
  <si>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</si>
  <si>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</si>
  <si>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</si>
  <si>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</si>
  <si>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</si>
  <si>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</si>
  <si>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</si>
  <si>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</si>
  <si>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</si>
  <si>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</si>
  <si>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</si>
  <si>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</si>
  <si>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</si>
  <si>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</si>
  <si>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</si>
  <si>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</si>
  <si>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</si>
  <si>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</si>
  <si>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</si>
  <si>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</si>
  <si>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</si>
  <si>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</si>
  <si>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</si>
  <si>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</si>
  <si>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</si>
  <si>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</si>
  <si>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</si>
  <si>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</si>
  <si>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</si>
  <si>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</si>
  <si>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</si>
  <si>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</si>
  <si>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</si>
  <si>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</si>
  <si>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</si>
  <si>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</si>
  <si>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</si>
  <si>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</si>
  <si>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</si>
  <si>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</si>
  <si>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</si>
  <si>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</si>
  <si>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</si>
  <si>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</si>
  <si>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</si>
  <si>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</si>
  <si>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</si>
  <si>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</si>
  <si>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</si>
  <si>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</si>
  <si>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</si>
  <si>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</si>
  <si>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</si>
  <si>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</si>
  <si>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</si>
  <si>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</si>
  <si>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</si>
  <si>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</si>
  <si>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</si>
  <si>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</si>
  <si>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</si>
  <si>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</si>
  <si>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</si>
  <si>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</si>
  <si>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</si>
  <si>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</si>
  <si>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</si>
  <si>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</si>
  <si>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</si>
  <si>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</si>
  <si>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</si>
  <si>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</si>
  <si>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</si>
  <si>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</si>
  <si>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</si>
  <si>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</si>
  <si>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</si>
  <si>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</si>
  <si>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</si>
  <si>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</si>
  <si>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</si>
  <si>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</si>
  <si>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</si>
  <si>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</si>
  <si>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</si>
  <si>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</si>
  <si>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</si>
  <si>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</si>
  <si>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</si>
  <si>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</si>
  <si>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</si>
  <si>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</si>
  <si>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</si>
  <si>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</si>
  <si>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</si>
  <si>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</si>
  <si>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</si>
  <si>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</si>
  <si>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</si>
  <si>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</si>
  <si>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</si>
  <si>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</si>
  <si>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</si>
  <si>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</si>
  <si>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</si>
  <si>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</si>
  <si>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</si>
  <si>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</si>
  <si>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</si>
  <si>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</si>
  <si>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</si>
  <si>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</si>
  <si>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</si>
  <si>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</si>
  <si>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</si>
  <si>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</si>
  <si>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</si>
  <si>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</si>
  <si>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</si>
  <si>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</si>
  <si>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</si>
  <si>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</si>
  <si>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</si>
  <si>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</si>
  <si>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</si>
  <si>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</si>
  <si>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</si>
  <si>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</si>
  <si>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</si>
  <si>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</si>
  <si>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</si>
  <si>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</si>
  <si>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</si>
  <si>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</si>
  <si>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</si>
  <si>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</si>
  <si>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</si>
  <si>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</si>
  <si>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</si>
  <si>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</si>
  <si>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</si>
  <si>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</si>
  <si>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</si>
  <si>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</si>
  <si>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</si>
  <si>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</si>
  <si>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</si>
  <si>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</si>
  <si>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</si>
  <si>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</si>
  <si>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</si>
  <si>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</si>
  <si>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</si>
  <si>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</si>
  <si>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</si>
  <si>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</si>
  <si>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</si>
  <si>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</si>
  <si>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</si>
  <si>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</si>
  <si>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</si>
  <si>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</si>
  <si>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</si>
  <si>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</si>
  <si>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</si>
  <si>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</si>
  <si>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</si>
  <si>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</si>
  <si>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</si>
  <si>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</si>
  <si>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</si>
  <si>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</si>
  <si>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</si>
  <si>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</si>
  <si>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</si>
  <si>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</si>
  <si>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</si>
  <si>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</si>
  <si>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</si>
  <si>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</si>
  <si>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</si>
  <si>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</si>
  <si>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</si>
  <si>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</si>
  <si>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</si>
  <si>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</si>
  <si>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</si>
  <si>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</si>
  <si>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</si>
  <si>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</si>
  <si>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</si>
  <si>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</si>
  <si>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</si>
  <si>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</si>
  <si>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</si>
  <si>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</si>
  <si>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</si>
  <si>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</si>
  <si>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</si>
  <si>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</si>
  <si>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</si>
  <si>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</si>
  <si>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</si>
  <si>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</si>
  <si>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</si>
  <si>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</si>
  <si>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</si>
  <si>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</si>
  <si>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</si>
  <si>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</si>
  <si>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</si>
  <si>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</si>
  <si>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</si>
  <si>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</si>
  <si>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</si>
  <si>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</si>
  <si>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</si>
  <si>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</si>
  <si>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</si>
  <si>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</si>
  <si>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</si>
  <si>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</si>
  <si>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</si>
  <si>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</si>
  <si>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</si>
  <si>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</si>
  <si>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</si>
  <si>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</si>
  <si>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</si>
  <si>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</si>
  <si>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</si>
  <si>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</si>
  <si>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</si>
  <si>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</si>
  <si>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</si>
  <si>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</si>
  <si>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</si>
  <si>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</si>
  <si>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</si>
  <si>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</si>
  <si>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</si>
  <si>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</si>
  <si>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</si>
  <si>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</si>
  <si>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</si>
  <si>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</si>
  <si>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</si>
  <si>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</si>
  <si>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</si>
  <si>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</si>
  <si>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</si>
  <si>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</si>
  <si>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</si>
  <si>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</si>
  <si>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</si>
  <si>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</si>
  <si>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</si>
  <si>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</si>
  <si>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</si>
  <si>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</si>
  <si>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</si>
  <si>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</si>
  <si>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</si>
  <si>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</si>
  <si>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</si>
  <si>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</si>
  <si>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</si>
  <si>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</si>
  <si>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</si>
  <si>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</si>
  <si>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</si>
  <si>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</si>
  <si>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</si>
  <si>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</si>
  <si>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</si>
  <si>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</si>
  <si>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</si>
  <si>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</si>
  <si>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</si>
  <si>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</si>
  <si>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</si>
  <si>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</si>
  <si>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</si>
  <si>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</si>
  <si>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</si>
  <si>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</si>
  <si>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</si>
  <si>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</si>
  <si>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</si>
  <si>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</si>
  <si>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</si>
  <si>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</si>
  <si>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</si>
  <si>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</si>
  <si>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</si>
  <si>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</si>
  <si>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</si>
  <si>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</si>
  <si>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</si>
  <si>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</si>
  <si>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</si>
  <si>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</si>
  <si>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</si>
  <si>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</si>
  <si>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</si>
  <si>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</si>
  <si>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</si>
  <si>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</si>
  <si>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</si>
  <si>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</si>
  <si>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</si>
  <si>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</si>
  <si>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</si>
  <si>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</si>
  <si>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</si>
  <si>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</si>
  <si>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</si>
  <si>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</si>
  <si>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</si>
  <si>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</si>
  <si>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</si>
  <si>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</si>
  <si>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</si>
  <si>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</si>
  <si>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</si>
  <si>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</si>
  <si>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</si>
  <si>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</si>
  <si>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</si>
  <si>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</si>
  <si>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</si>
  <si>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</si>
  <si>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</si>
  <si>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</si>
  <si>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</si>
  <si>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</si>
  <si>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</si>
  <si>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</si>
  <si>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</si>
  <si>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</si>
  <si>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</si>
  <si>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</si>
  <si>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</si>
  <si>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</si>
  <si>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</si>
  <si>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</si>
  <si>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</si>
  <si>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</si>
  <si>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</si>
  <si>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</si>
  <si>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</si>
  <si>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</si>
  <si>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</si>
  <si>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</si>
  <si>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</si>
  <si>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</si>
  <si>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</si>
  <si>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</si>
  <si>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</si>
  <si>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</si>
  <si>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</si>
  <si>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</si>
  <si>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</si>
  <si>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</si>
  <si>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</si>
  <si>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</si>
  <si>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</si>
  <si>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</si>
  <si>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</si>
  <si>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</si>
  <si>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</si>
  <si>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</si>
  <si>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</si>
  <si>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</si>
  <si>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</si>
  <si>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</si>
  <si>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</si>
  <si>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</si>
  <si>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</si>
  <si>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</si>
  <si>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</si>
  <si>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</si>
  <si>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</si>
  <si>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</si>
  <si>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</si>
  <si>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</si>
  <si>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</si>
  <si>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</si>
  <si>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</si>
  <si>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</si>
  <si>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</si>
  <si>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</si>
  <si>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</si>
  <si>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</si>
  <si>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</si>
  <si>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</si>
  <si>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</si>
  <si>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</si>
  <si>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</si>
  <si>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</si>
  <si>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</si>
  <si>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</si>
  <si>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</si>
  <si>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</si>
  <si>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</si>
  <si>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</si>
  <si>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</si>
  <si>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</si>
  <si>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</si>
  <si>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</si>
  <si>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</si>
  <si>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</si>
  <si>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</si>
  <si>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</si>
  <si>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</si>
  <si>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</si>
  <si>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</si>
  <si>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</si>
  <si>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</si>
  <si>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</si>
  <si>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</si>
  <si>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</si>
  <si>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</si>
  <si>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</si>
  <si>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</si>
  <si>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</si>
  <si>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</si>
  <si>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</si>
  <si>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</si>
  <si>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</si>
  <si>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</si>
  <si>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</si>
  <si>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</si>
  <si>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</si>
  <si>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</si>
  <si>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</si>
  <si>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</si>
  <si>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</si>
  <si>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</si>
  <si>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</si>
  <si>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</si>
  <si>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</si>
  <si>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</si>
  <si>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</si>
  <si>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</si>
  <si>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</si>
  <si>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</si>
  <si>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</si>
  <si>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</si>
  <si>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</si>
  <si>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</si>
  <si>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</si>
  <si>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</si>
  <si>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</si>
  <si>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</si>
  <si>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</si>
  <si>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</si>
  <si>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</si>
  <si>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</si>
  <si>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</si>
  <si>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</si>
  <si>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</si>
  <si>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</si>
  <si>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</si>
  <si>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</si>
  <si>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</si>
  <si>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</si>
  <si>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</si>
  <si>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</si>
  <si>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</si>
  <si>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</si>
  <si>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</si>
  <si>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</si>
  <si>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</si>
  <si>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</si>
  <si>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</si>
  <si>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</si>
  <si>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</si>
  <si>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</si>
  <si>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</si>
  <si>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</si>
  <si>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</si>
  <si>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</si>
  <si>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</si>
  <si>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</si>
  <si>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</si>
  <si>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</si>
  <si>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</si>
  <si>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</si>
  <si>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</si>
  <si>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</si>
  <si>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</si>
  <si>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</si>
  <si>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</si>
  <si>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</si>
  <si>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</si>
  <si>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</si>
  <si>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</si>
  <si>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</si>
  <si>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</si>
  <si>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</si>
  <si>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</si>
  <si>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</si>
  <si>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</si>
  <si>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</si>
  <si>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</si>
  <si>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</si>
  <si>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</si>
  <si>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</si>
  <si>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</si>
  <si>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</si>
  <si>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</si>
  <si>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</si>
  <si>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</si>
  <si>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</si>
  <si>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</si>
  <si>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</si>
  <si>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</si>
  <si>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</si>
  <si>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</si>
  <si>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</si>
  <si>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</si>
  <si>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</si>
  <si>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</si>
  <si>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</si>
  <si>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</si>
  <si>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</si>
  <si>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</si>
  <si>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</si>
  <si>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</si>
  <si>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</si>
  <si>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</si>
  <si>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</si>
  <si>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</si>
  <si>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</si>
  <si>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</si>
  <si>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</si>
  <si>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</si>
  <si>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</si>
  <si>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</si>
  <si>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</si>
  <si>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</si>
  <si>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</si>
  <si>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</si>
  <si>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</si>
  <si>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</si>
  <si>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</si>
  <si>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</si>
  <si>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</si>
  <si>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</si>
  <si>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</si>
  <si>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</si>
  <si>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</si>
  <si>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</si>
  <si>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</si>
  <si>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</si>
  <si>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</si>
  <si>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</si>
  <si>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</si>
  <si>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</si>
  <si>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</si>
  <si>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</si>
  <si>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</si>
  <si>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</si>
  <si>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</si>
  <si>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</si>
  <si>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</si>
  <si>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</si>
  <si>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</si>
  <si>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</si>
  <si>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</si>
  <si>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</si>
  <si>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</si>
  <si>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</si>
  <si>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</si>
  <si>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</si>
  <si>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</si>
  <si>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</si>
  <si>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</si>
  <si>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</si>
  <si>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</si>
  <si>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</si>
  <si>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</si>
  <si>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</si>
  <si>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</si>
  <si>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</si>
  <si>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</si>
  <si>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</si>
  <si>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</si>
  <si>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</si>
  <si>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</si>
  <si>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</si>
  <si>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</si>
  <si>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</si>
  <si>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</si>
  <si>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</si>
  <si>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</si>
  <si>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</si>
  <si>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</si>
  <si>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</si>
  <si>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</si>
  <si>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</si>
  <si>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</si>
  <si>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</si>
  <si>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</si>
  <si>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</si>
  <si>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</si>
  <si>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</si>
  <si>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</si>
  <si>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</si>
  <si>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</si>
  <si>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</si>
  <si>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</si>
  <si>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</si>
  <si>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</si>
  <si>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</si>
  <si>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</si>
  <si>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</si>
  <si>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</si>
  <si>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</si>
  <si>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</si>
  <si>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</si>
  <si>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</si>
  <si>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</si>
  <si>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</si>
  <si>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</si>
  <si>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</si>
  <si>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</si>
  <si>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</si>
  <si>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</si>
  <si>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</si>
  <si>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</si>
  <si>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</si>
  <si>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</si>
  <si>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</si>
  <si>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</si>
  <si>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</si>
  <si>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</si>
  <si>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</si>
  <si>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</si>
  <si>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</si>
  <si>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</si>
  <si>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</si>
  <si>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</si>
  <si>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</si>
  <si>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</si>
  <si>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</si>
  <si>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</si>
  <si>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</si>
  <si>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</si>
  <si>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</si>
  <si>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</si>
  <si>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</si>
  <si>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</si>
  <si>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</si>
  <si>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</si>
  <si>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</si>
  <si>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</si>
  <si>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</si>
  <si>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</si>
  <si>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</si>
  <si>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</si>
  <si>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</si>
  <si>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</si>
  <si>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</si>
  <si>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</si>
  <si>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</si>
  <si>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</si>
  <si>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</si>
  <si>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</si>
  <si>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</si>
  <si>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</si>
  <si>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</si>
  <si>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</si>
  <si>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</si>
  <si>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</si>
  <si>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</si>
  <si>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</si>
  <si>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</si>
  <si>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</si>
  <si>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</si>
  <si>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</si>
  <si>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</si>
  <si>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</si>
  <si>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</si>
  <si>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</si>
  <si>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</si>
  <si>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</si>
  <si>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</si>
  <si>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</si>
  <si>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</si>
  <si>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</si>
  <si>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</si>
  <si>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</si>
  <si>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</si>
  <si>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</si>
  <si>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</si>
  <si>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</si>
  <si>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</si>
  <si>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</si>
  <si>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</si>
  <si>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</si>
  <si>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</si>
  <si>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</si>
  <si>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</si>
  <si>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</si>
  <si>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</si>
  <si>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</si>
  <si>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</si>
  <si>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</si>
  <si>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</si>
  <si>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</si>
  <si>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</si>
  <si>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</si>
  <si>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</si>
  <si>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</si>
  <si>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</si>
  <si>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</si>
  <si>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</si>
  <si>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</si>
  <si>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</si>
  <si>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</si>
  <si>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</si>
  <si>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</si>
  <si>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</si>
  <si>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</si>
  <si>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</si>
  <si>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</si>
  <si>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</si>
  <si>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</si>
  <si>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</si>
  <si>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</si>
  <si>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</si>
  <si>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</si>
  <si>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</si>
  <si>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</si>
  <si>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</si>
  <si>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</si>
  <si>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</si>
  <si>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</si>
  <si>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</si>
  <si>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</si>
  <si>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</si>
  <si>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</si>
  <si>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</si>
  <si>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</si>
  <si>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</si>
  <si>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</si>
  <si>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</si>
  <si>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</si>
  <si>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</si>
  <si>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</si>
  <si>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</si>
  <si>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</si>
  <si>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</si>
  <si>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</si>
  <si>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</si>
  <si>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</si>
  <si>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</si>
  <si>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</si>
  <si>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</si>
  <si>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</si>
  <si>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</si>
  <si>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</si>
  <si>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</si>
  <si>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</si>
  <si>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</si>
  <si>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</si>
  <si>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</si>
  <si>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</si>
  <si>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</si>
  <si>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</si>
  <si>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</si>
  <si>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</si>
  <si>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</si>
  <si>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</si>
  <si>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</si>
  <si>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</si>
  <si>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</si>
  <si>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</si>
  <si>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</si>
  <si>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</si>
  <si>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</si>
  <si>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</si>
  <si>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</si>
  <si>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</si>
  <si>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</si>
  <si>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</si>
  <si>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</si>
  <si>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</si>
  <si>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</si>
  <si>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</si>
  <si>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</si>
  <si>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</si>
  <si>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</si>
  <si>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</si>
  <si>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</si>
  <si>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</si>
  <si>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</si>
  <si>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</si>
  <si>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</si>
  <si>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</si>
  <si>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</si>
  <si>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</si>
  <si>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</si>
  <si>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</si>
  <si>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</si>
  <si>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</si>
  <si>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</si>
  <si>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</si>
  <si>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</si>
  <si>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</si>
  <si>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</si>
  <si>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</si>
  <si>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</si>
  <si>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</si>
  <si>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</si>
  <si>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</si>
  <si>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</si>
  <si>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</si>
  <si>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</si>
  <si>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</si>
  <si>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</si>
  <si>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</si>
  <si>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</si>
  <si>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</si>
  <si>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</si>
  <si>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</si>
  <si>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</si>
  <si>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</si>
  <si>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</si>
  <si>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</si>
  <si>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</si>
  <si>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</si>
  <si>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</si>
  <si>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</si>
  <si>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</si>
  <si>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</si>
  <si>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</si>
  <si>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</si>
  <si>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</si>
  <si>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</si>
  <si>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</si>
  <si>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</si>
  <si>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</si>
  <si>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</si>
  <si>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</si>
  <si>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</si>
  <si>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</si>
  <si>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</si>
  <si>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</si>
  <si>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</si>
  <si>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</si>
  <si>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</si>
  <si>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</si>
  <si>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</si>
  <si>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</si>
  <si>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</si>
  <si>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</si>
  <si>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</si>
  <si>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</si>
  <si>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</si>
  <si>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</si>
  <si>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</si>
  <si>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</si>
  <si>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</si>
  <si>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</si>
  <si>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</si>
  <si>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</si>
  <si>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</si>
  <si>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</si>
  <si>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</si>
  <si>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</si>
  <si>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</si>
  <si>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</si>
  <si>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</si>
  <si>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</si>
  <si>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</si>
  <si>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</si>
  <si>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</si>
  <si>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</si>
  <si>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</si>
  <si>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</si>
  <si>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</si>
  <si>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</si>
  <si>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</si>
  <si>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</si>
  <si>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</si>
  <si>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</si>
  <si>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</si>
  <si>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</si>
  <si>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</si>
  <si>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</si>
  <si>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</si>
  <si>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</si>
  <si>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</si>
  <si>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</si>
  <si>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</si>
  <si>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</si>
  <si>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</si>
  <si>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</si>
  <si>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</si>
  <si>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</si>
  <si>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</si>
  <si>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</si>
  <si>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</si>
  <si>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</si>
  <si>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</si>
  <si>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</si>
  <si>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</si>
  <si>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</si>
  <si>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</si>
  <si>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</si>
  <si>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</si>
  <si>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</si>
  <si>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</si>
  <si>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</si>
  <si>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</si>
  <si>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</si>
  <si>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</si>
  <si>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</si>
  <si>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</si>
  <si>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</si>
  <si>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</si>
  <si>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</si>
  <si>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</si>
  <si>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</si>
  <si>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</si>
  <si>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</si>
  <si>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</si>
  <si>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</si>
  <si>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</si>
  <si>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</si>
  <si>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</si>
  <si>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</si>
  <si>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</si>
  <si>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</si>
  <si>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</si>
  <si>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</si>
  <si>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</si>
  <si>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</si>
  <si>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</si>
  <si>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</si>
  <si>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</si>
  <si>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</si>
  <si>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</si>
  <si>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</si>
  <si>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</si>
  <si>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</si>
  <si>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</si>
  <si>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</si>
  <si>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</si>
  <si>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</si>
  <si>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</si>
  <si>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</si>
  <si>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</si>
  <si>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</si>
  <si>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</si>
  <si>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</si>
  <si>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</si>
  <si>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</si>
  <si>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</si>
  <si>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</si>
  <si>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</si>
  <si>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</si>
  <si>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</si>
  <si>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</si>
  <si>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</si>
  <si>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</si>
  <si>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</si>
  <si>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</si>
  <si>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</si>
  <si>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</si>
  <si>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</si>
  <si>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</si>
  <si>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</si>
  <si>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</si>
  <si>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</si>
  <si>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</si>
  <si>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</si>
  <si>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</si>
  <si>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</si>
  <si>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</si>
  <si>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</si>
  <si>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</si>
  <si>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</si>
  <si>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</si>
  <si>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</si>
  <si>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</si>
  <si>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</si>
  <si>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</si>
  <si>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</si>
  <si>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</si>
  <si>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</si>
  <si>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</si>
  <si>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</si>
  <si>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</si>
  <si>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</si>
  <si>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</si>
  <si>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</si>
  <si>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</si>
  <si>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</si>
  <si>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</si>
  <si>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</si>
  <si>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</si>
  <si>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</si>
  <si>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</si>
  <si>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</si>
  <si>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</si>
  <si>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</si>
  <si>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</si>
  <si>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</si>
  <si>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</si>
  <si>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</si>
  <si>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</si>
  <si>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</si>
  <si>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</si>
  <si>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</si>
  <si>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</si>
  <si>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</si>
  <si>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</si>
  <si>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</si>
  <si>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</si>
  <si>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</si>
  <si>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</si>
  <si>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</si>
  <si>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</si>
  <si>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</si>
  <si>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</si>
  <si>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</si>
  <si>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</si>
  <si>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</si>
  <si>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</si>
  <si>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</si>
  <si>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</si>
  <si>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</si>
  <si>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</si>
  <si>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</si>
  <si>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</si>
  <si>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</si>
  <si>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</si>
  <si>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</si>
  <si>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</si>
  <si>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</si>
  <si>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</si>
  <si>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</si>
  <si>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</si>
  <si>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</si>
  <si>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</si>
  <si>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</si>
  <si>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</si>
  <si>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</si>
  <si>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</si>
  <si>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</si>
  <si>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</si>
  <si>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</si>
  <si>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</si>
  <si>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</si>
  <si>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</si>
  <si>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</si>
  <si>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</si>
  <si>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</si>
  <si>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</si>
  <si>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</si>
  <si>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</si>
  <si>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</si>
  <si>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</si>
  <si>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</si>
  <si>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</si>
  <si>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</si>
  <si>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</si>
  <si>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</si>
  <si>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</si>
  <si>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</si>
  <si>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</si>
  <si>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</si>
  <si>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</si>
  <si>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</si>
  <si>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</si>
  <si>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</si>
  <si>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</si>
  <si>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</si>
  <si>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</si>
  <si>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</si>
  <si>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</si>
  <si>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</si>
  <si>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</si>
  <si>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</si>
  <si>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</si>
  <si>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</si>
  <si>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</si>
  <si>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</si>
  <si>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</si>
  <si>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</si>
  <si>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</si>
  <si>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</si>
  <si>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</si>
  <si>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</si>
  <si>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</si>
  <si>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</si>
  <si>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</si>
  <si>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</si>
  <si>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</si>
  <si>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</si>
  <si>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</si>
  <si>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</si>
  <si>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</si>
  <si>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</si>
  <si>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</si>
  <si>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</si>
  <si>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</si>
  <si>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</si>
  <si>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</si>
  <si>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</si>
  <si>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</si>
  <si>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</si>
  <si>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</si>
  <si>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</si>
  <si>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</si>
  <si>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</si>
  <si>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</si>
  <si>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</si>
  <si>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</si>
  <si>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</si>
  <si>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</si>
  <si>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</si>
  <si>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</si>
  <si>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</si>
  <si>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</si>
  <si>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</si>
  <si>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</si>
  <si>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</si>
  <si>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</si>
  <si>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</si>
  <si>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</si>
  <si>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</si>
  <si>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</si>
  <si>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</si>
  <si>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</si>
  <si>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</si>
  <si>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</si>
  <si>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</si>
  <si>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</si>
  <si>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</si>
  <si>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</si>
  <si>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</si>
  <si>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</si>
  <si>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</si>
  <si>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</si>
  <si>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</si>
  <si>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</si>
  <si>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</si>
  <si>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</si>
  <si>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</si>
  <si>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</si>
  <si>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</si>
  <si>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</si>
  <si>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</si>
  <si>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</si>
  <si>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</si>
  <si>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</si>
  <si>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</si>
  <si>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</si>
  <si>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</si>
  <si>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</si>
  <si>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</si>
  <si>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</si>
  <si>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</si>
  <si>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</si>
  <si>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</si>
  <si>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</si>
  <si>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</si>
  <si>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</si>
  <si>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</si>
  <si>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</si>
  <si>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</si>
  <si>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</si>
  <si>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</si>
  <si>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</si>
  <si>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</si>
  <si>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</si>
  <si>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</si>
  <si>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</si>
  <si>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</si>
  <si>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</si>
  <si>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</si>
  <si>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</si>
  <si>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</si>
  <si>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</si>
  <si>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</si>
  <si>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</si>
  <si>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</si>
  <si>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</si>
  <si>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</si>
  <si>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</si>
  <si>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</si>
  <si>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</si>
  <si>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</si>
  <si>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</si>
  <si>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</si>
  <si>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</si>
  <si>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</si>
  <si>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</si>
  <si>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</si>
  <si>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</si>
  <si>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</si>
  <si>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</si>
  <si>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</si>
  <si>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</si>
  <si>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</si>
  <si>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</si>
  <si>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</si>
  <si>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</si>
  <si>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</si>
  <si>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</si>
  <si>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</si>
  <si>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</si>
  <si>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</si>
  <si>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</si>
  <si>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</si>
  <si>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</si>
  <si>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</si>
  <si>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</si>
  <si>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</si>
  <si>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</si>
  <si>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</si>
  <si>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</si>
  <si>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</si>
  <si>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</si>
  <si>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</si>
  <si>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</si>
  <si>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</si>
  <si>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</si>
  <si>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</si>
  <si>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</si>
  <si>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</si>
  <si>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</si>
  <si>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</si>
  <si>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</si>
  <si>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</si>
  <si>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</si>
  <si>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</si>
  <si>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</si>
  <si>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</si>
  <si>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</si>
  <si>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</si>
  <si>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</si>
  <si>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</si>
  <si>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</si>
  <si>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</si>
  <si>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</si>
  <si>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</si>
  <si>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</si>
  <si>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</si>
  <si>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</si>
  <si>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</si>
  <si>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</si>
  <si>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</si>
  <si>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</si>
  <si>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</si>
  <si>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</si>
  <si>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</si>
  <si>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</si>
  <si>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</si>
  <si>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</si>
  <si>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</si>
  <si>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</si>
  <si>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</si>
  <si>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</si>
  <si>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</si>
  <si>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</si>
  <si>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</si>
  <si>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</si>
  <si>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</si>
  <si>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</si>
  <si>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</si>
  <si>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</si>
  <si>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</si>
  <si>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</si>
  <si>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</si>
  <si>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</si>
  <si>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</si>
  <si>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</si>
  <si>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</si>
  <si>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</si>
  <si>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</si>
  <si>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</si>
  <si>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</si>
  <si>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</si>
  <si>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</si>
  <si>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</si>
  <si>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</si>
  <si>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</si>
  <si>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</si>
  <si>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</si>
  <si>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</si>
  <si>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</si>
  <si>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</si>
  <si>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</si>
  <si>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</si>
  <si>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</si>
  <si>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</si>
  <si>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</si>
  <si>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</si>
  <si>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</si>
  <si>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</si>
  <si>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</si>
  <si>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</si>
  <si>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</si>
  <si>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</si>
  <si>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</si>
  <si>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</si>
  <si>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</si>
  <si>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</si>
  <si>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</si>
  <si>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</si>
  <si>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</si>
  <si>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</si>
  <si>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</si>
  <si>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</si>
  <si>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</si>
  <si>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</si>
  <si>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</si>
  <si>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</si>
  <si>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</si>
  <si>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</si>
  <si>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</si>
  <si>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</si>
  <si>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</si>
  <si>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</si>
  <si>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</si>
  <si>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</si>
  <si>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</si>
  <si>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</si>
  <si>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</si>
  <si>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</si>
  <si>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</si>
  <si>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</si>
  <si>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</si>
  <si>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</si>
  <si>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</si>
  <si>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</si>
  <si>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</si>
  <si>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</si>
  <si>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</si>
  <si>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</si>
  <si>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</si>
  <si>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</si>
  <si>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</si>
  <si>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</si>
  <si>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</si>
  <si>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</si>
  <si>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</si>
  <si>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</si>
  <si>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</si>
  <si>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</si>
  <si>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</si>
  <si>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</si>
  <si>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</si>
  <si>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</si>
  <si>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</si>
  <si>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</si>
  <si>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</si>
  <si>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</si>
  <si>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</si>
  <si>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</si>
  <si>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</si>
  <si>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</si>
  <si>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</si>
  <si>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</si>
  <si>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</si>
  <si>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</si>
  <si>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</si>
  <si>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</si>
  <si>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</si>
  <si>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</si>
  <si>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</si>
  <si>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</si>
  <si>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</si>
  <si>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</si>
  <si>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</si>
  <si>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</si>
  <si>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</si>
  <si>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</si>
  <si>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</si>
  <si>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</si>
  <si>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</si>
  <si>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</si>
  <si>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</si>
  <si>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</si>
  <si>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</si>
  <si>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</si>
  <si>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</si>
  <si>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</si>
  <si>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</si>
  <si>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</si>
  <si>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</si>
  <si>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</si>
  <si>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</si>
  <si>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</si>
  <si>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</si>
  <si>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</si>
  <si>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</si>
  <si>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</si>
  <si>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</si>
  <si>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</si>
  <si>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</si>
  <si>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</si>
  <si>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</si>
  <si>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</si>
  <si>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</si>
  <si>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</si>
  <si>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</si>
  <si>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</si>
  <si>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</si>
  <si>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</si>
  <si>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</si>
  <si>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</si>
  <si>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</si>
  <si>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</si>
  <si>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</si>
  <si>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</si>
  <si>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</si>
  <si>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</si>
  <si>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</si>
  <si>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</si>
  <si>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</si>
  <si>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</si>
  <si>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</si>
  <si>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</si>
  <si>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</si>
  <si>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</si>
  <si>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</si>
  <si>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</si>
  <si>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</si>
  <si>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</si>
  <si>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</si>
  <si>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</si>
  <si>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</si>
  <si>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</si>
  <si>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</si>
  <si>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</si>
  <si>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</si>
  <si>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</si>
  <si>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</si>
  <si>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</si>
  <si>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</si>
  <si>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</si>
  <si>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</si>
  <si>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</si>
  <si>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</si>
  <si>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</si>
  <si>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</si>
  <si>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</si>
  <si>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</si>
  <si>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</si>
  <si>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</si>
  <si>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</si>
  <si>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</si>
  <si>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</si>
  <si>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</si>
  <si>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</si>
  <si>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</si>
  <si>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</si>
  <si>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</si>
  <si>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</si>
  <si>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</si>
  <si>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</si>
  <si>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</si>
  <si>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</si>
  <si>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</si>
  <si>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</si>
  <si>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</si>
  <si>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</si>
  <si>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</si>
  <si>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</si>
  <si>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</si>
  <si>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</si>
  <si>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</si>
  <si>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</si>
  <si>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</si>
  <si>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</si>
  <si>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</si>
  <si>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</si>
  <si>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</si>
  <si>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</si>
  <si>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</si>
  <si>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</si>
  <si>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</si>
  <si>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</si>
  <si>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</si>
  <si>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</si>
  <si>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</si>
  <si>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</si>
  <si>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</si>
  <si>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</si>
  <si>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</si>
  <si>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</si>
  <si>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</si>
  <si>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</si>
  <si>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</si>
  <si>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</si>
  <si>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</si>
  <si>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</si>
  <si>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</si>
  <si>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</si>
  <si>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</si>
  <si>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</si>
  <si>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</si>
  <si>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</si>
  <si>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</si>
  <si>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</si>
  <si>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</si>
  <si>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</si>
  <si>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</si>
  <si>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</si>
  <si>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</si>
  <si>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</si>
  <si>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</si>
  <si>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</si>
  <si>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</si>
  <si>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</si>
  <si>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</si>
  <si>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</si>
  <si>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</si>
  <si>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</si>
  <si>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</si>
  <si>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</si>
  <si>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</si>
  <si>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</si>
  <si>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</si>
  <si>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</si>
  <si>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</si>
  <si>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</si>
  <si>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</si>
  <si>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</si>
  <si>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</si>
  <si>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</si>
  <si>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</si>
  <si>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</si>
  <si>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</si>
  <si>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</si>
  <si>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</si>
  <si>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</si>
  <si>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</si>
  <si>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</si>
  <si>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</si>
  <si>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</si>
  <si>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</si>
  <si>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</si>
  <si>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</si>
  <si>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</si>
  <si>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</si>
  <si>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</si>
  <si>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</si>
  <si>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</si>
  <si>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</si>
  <si>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</si>
  <si>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</si>
  <si>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</si>
  <si>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</si>
  <si>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</si>
  <si>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</si>
  <si>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</si>
  <si>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</si>
  <si>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</si>
  <si>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</si>
  <si>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</si>
  <si>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</si>
  <si>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</si>
  <si>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</si>
  <si>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</si>
  <si>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</si>
  <si>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</si>
  <si>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</si>
  <si>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</si>
  <si>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</si>
  <si>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</si>
  <si>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</si>
  <si>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</si>
  <si>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</si>
  <si>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</si>
  <si>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</si>
  <si>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</si>
  <si>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</si>
  <si>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</si>
  <si>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</si>
  <si>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</si>
  <si>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</si>
  <si>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</si>
  <si>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</si>
  <si>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</si>
  <si>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</si>
  <si>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</si>
  <si>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</si>
  <si>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</si>
  <si>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</si>
  <si>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</si>
  <si>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</si>
  <si>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</si>
  <si>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</si>
  <si>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</si>
  <si>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</si>
  <si>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</si>
  <si>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</si>
  <si>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</si>
  <si>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</si>
  <si>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</si>
  <si>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</si>
  <si>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</si>
  <si>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</si>
  <si>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</si>
  <si>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</si>
  <si>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</si>
  <si>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</si>
  <si>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</si>
  <si>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</si>
  <si>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</si>
  <si>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</si>
  <si>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</si>
  <si>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</si>
  <si>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</si>
  <si>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</si>
  <si>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</si>
  <si>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</si>
  <si>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</si>
  <si>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</si>
  <si>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</si>
  <si>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</si>
  <si>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</si>
  <si>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</si>
  <si>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</si>
  <si>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</si>
  <si>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</si>
  <si>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</si>
  <si>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</si>
  <si>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</si>
  <si>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</si>
  <si>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</si>
  <si>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</si>
  <si>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</si>
  <si>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</si>
  <si>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</si>
  <si>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</si>
  <si>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</si>
  <si>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</si>
  <si>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</si>
  <si>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</si>
  <si>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</si>
  <si>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</si>
  <si>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</si>
  <si>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</si>
  <si>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</si>
  <si>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</si>
  <si>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</si>
  <si>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</si>
  <si>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</si>
  <si>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</si>
  <si>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</si>
  <si>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</si>
  <si>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</si>
  <si>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</si>
  <si>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</si>
  <si>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</si>
  <si>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</si>
  <si>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</si>
  <si>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</si>
  <si>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</si>
  <si>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</si>
  <si>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</si>
  <si>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</si>
  <si>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</si>
  <si>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</si>
  <si>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</si>
  <si>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</si>
  <si>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</si>
  <si>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</si>
  <si>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</si>
  <si>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</si>
  <si>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</si>
  <si>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</si>
  <si>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</si>
  <si>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</si>
  <si>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</si>
  <si>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</si>
  <si>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</si>
  <si>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</si>
  <si>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</si>
  <si>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</si>
  <si>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</si>
  <si>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</si>
  <si>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</si>
  <si>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</si>
  <si>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</si>
  <si>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</si>
  <si>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</si>
  <si>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</si>
  <si>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</si>
  <si>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</si>
  <si>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</si>
  <si>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</si>
  <si>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</si>
  <si>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</si>
  <si>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</si>
  <si>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</si>
  <si>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</si>
  <si>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</si>
  <si>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</si>
  <si>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</si>
  <si>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</si>
  <si>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</si>
  <si>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</si>
  <si>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</si>
  <si>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</si>
  <si>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</si>
  <si>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</si>
  <si>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</si>
  <si>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</si>
  <si>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</si>
  <si>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</si>
  <si>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</si>
  <si>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</si>
  <si>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</si>
  <si>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</si>
  <si>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</si>
  <si>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</si>
  <si>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</si>
  <si>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</si>
  <si>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</si>
  <si>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</si>
  <si>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</si>
  <si>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</si>
  <si>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</si>
  <si>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</si>
  <si>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</si>
  <si>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</si>
  <si>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</si>
  <si>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</si>
  <si>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</si>
  <si>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</si>
  <si>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</si>
  <si>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</si>
  <si>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</si>
  <si>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</si>
  <si>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</si>
  <si>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</si>
  <si>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</si>
  <si>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</si>
  <si>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</si>
  <si>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</si>
  <si>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</si>
  <si>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</si>
  <si>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</si>
  <si>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</si>
  <si>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</si>
  <si>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</si>
  <si>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</si>
  <si>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</si>
  <si>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</si>
  <si>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</si>
  <si>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</si>
  <si>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</si>
  <si>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</si>
  <si>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</si>
  <si>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</si>
  <si>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</si>
  <si>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</si>
  <si>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</si>
  <si>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</si>
  <si>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</si>
  <si>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</si>
  <si>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</si>
  <si>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</si>
  <si>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</si>
  <si>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</si>
  <si>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</si>
  <si>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</si>
  <si>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</si>
  <si>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</si>
  <si>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</si>
  <si>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</si>
  <si>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</si>
  <si>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</si>
  <si>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</si>
  <si>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</si>
  <si>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</si>
  <si>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</si>
  <si>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</si>
  <si>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</si>
  <si>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</si>
  <si>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</si>
  <si>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</si>
  <si>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</si>
  <si>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</si>
  <si>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</si>
  <si>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</si>
  <si>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</si>
  <si>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</si>
  <si>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</si>
  <si>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</si>
  <si>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</si>
  <si>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</si>
  <si>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</si>
  <si>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</si>
  <si>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</si>
  <si>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</si>
  <si>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</si>
  <si>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</si>
  <si>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</si>
  <si>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</si>
  <si>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</si>
  <si>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</si>
  <si>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</si>
  <si>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</si>
  <si>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</si>
  <si>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</si>
  <si>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</si>
  <si>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</si>
  <si>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</si>
  <si>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</si>
  <si>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</si>
  <si>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</si>
  <si>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</si>
  <si>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</si>
  <si>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</si>
  <si>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</si>
  <si>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</si>
  <si>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</si>
  <si>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</si>
  <si>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</si>
  <si>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</si>
  <si>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</si>
  <si>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</si>
  <si>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</si>
  <si>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</si>
  <si>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</si>
  <si>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</si>
  <si>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</si>
  <si>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</si>
  <si>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</si>
  <si>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</si>
  <si>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</si>
  <si>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</si>
  <si>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</si>
  <si>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</si>
  <si>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</si>
  <si>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</si>
  <si>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</si>
  <si>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</si>
  <si>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</si>
  <si>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</si>
  <si>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</si>
  <si>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</si>
  <si>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</si>
  <si>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</si>
  <si>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</si>
  <si>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</si>
  <si>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</si>
  <si>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</si>
  <si>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</si>
  <si>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</si>
  <si>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</si>
  <si>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</si>
  <si>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</si>
  <si>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</si>
  <si>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</si>
  <si>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</si>
  <si>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</si>
  <si>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</si>
  <si>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</si>
  <si>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</si>
  <si>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</si>
  <si>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</si>
  <si>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</si>
  <si>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</si>
  <si>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</si>
  <si>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</si>
  <si>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</si>
  <si>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</si>
  <si>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</si>
  <si>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</si>
  <si>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</si>
  <si>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</si>
  <si>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</si>
  <si>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</si>
  <si>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</si>
  <si>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</si>
  <si>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</si>
  <si>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</si>
  <si>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</si>
  <si>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</si>
  <si>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</si>
  <si>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</si>
  <si>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</si>
  <si>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</si>
  <si>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</si>
  <si>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</si>
  <si>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</si>
  <si>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</si>
  <si>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</si>
  <si>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</si>
  <si>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</si>
  <si>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</si>
  <si>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</si>
  <si>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</si>
  <si>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</si>
  <si>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</si>
  <si>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</si>
  <si>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</si>
  <si>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</si>
  <si>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</si>
  <si>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</si>
  <si>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</si>
  <si>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</si>
  <si>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</si>
  <si>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</si>
  <si>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</si>
  <si>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</si>
  <si>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</si>
  <si>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</si>
  <si>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</si>
  <si>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</si>
  <si>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</si>
  <si>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</si>
  <si>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</si>
  <si>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</si>
  <si>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</si>
  <si>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</si>
  <si>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</si>
  <si>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</si>
  <si>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</si>
  <si>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</si>
  <si>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</si>
  <si>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</si>
  <si>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</si>
  <si>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</si>
  <si>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</si>
  <si>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</si>
  <si>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</si>
  <si>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</si>
  <si>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</si>
  <si>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</si>
  <si>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</si>
  <si>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</si>
  <si>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</si>
  <si>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</si>
  <si>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</si>
  <si>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</si>
  <si>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</si>
  <si>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</si>
  <si>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</si>
  <si>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</si>
  <si>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</si>
  <si>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</si>
  <si>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</si>
  <si>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</si>
  <si>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</si>
  <si>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</si>
  <si>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</si>
  <si>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</si>
  <si>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</si>
  <si>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</si>
  <si>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</si>
  <si>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</si>
  <si>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</si>
  <si>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</si>
  <si>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</si>
  <si>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</si>
  <si>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</si>
  <si>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</si>
  <si>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</si>
  <si>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</si>
  <si>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</si>
  <si>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</si>
  <si>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</si>
  <si>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</si>
  <si>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</si>
  <si>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</si>
  <si>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</si>
  <si>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</si>
  <si>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</si>
  <si>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</si>
  <si>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</si>
  <si>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</si>
  <si>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</si>
  <si>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</si>
  <si>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</si>
  <si>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</si>
  <si>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</si>
  <si>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</si>
  <si>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</si>
  <si>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</si>
  <si>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</si>
  <si>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</si>
  <si>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</si>
  <si>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</si>
  <si>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</si>
  <si>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</si>
  <si>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</si>
  <si>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</si>
  <si>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</si>
  <si>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</si>
  <si>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</si>
  <si>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</si>
  <si>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</si>
  <si>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</si>
  <si>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</si>
  <si>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</si>
  <si>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</si>
  <si>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</si>
  <si>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</si>
  <si>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</si>
  <si>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</si>
  <si>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</si>
  <si>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</si>
  <si>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</si>
  <si>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</si>
  <si>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</si>
  <si>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</si>
  <si>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</si>
  <si>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</si>
  <si>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</si>
  <si>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</si>
  <si>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</si>
  <si>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</si>
  <si>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</si>
  <si>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</si>
  <si>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</si>
  <si>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</si>
  <si>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</si>
  <si>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</si>
  <si>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</si>
  <si>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</si>
  <si>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</si>
  <si>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</si>
  <si>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</si>
  <si>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</si>
  <si>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</si>
  <si>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</si>
  <si>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</si>
  <si>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</si>
  <si>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</si>
  <si>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</si>
  <si>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</si>
  <si>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</si>
  <si>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</si>
  <si>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</si>
  <si>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</si>
  <si>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</si>
  <si>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</si>
  <si>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</si>
  <si>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</si>
  <si>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</si>
  <si>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</si>
  <si>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</si>
  <si>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</si>
  <si>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</si>
  <si>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</si>
  <si>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</si>
  <si>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</si>
  <si>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</si>
  <si>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</si>
  <si>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</si>
  <si>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</si>
  <si>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</si>
  <si>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</si>
  <si>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</si>
  <si>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</si>
  <si>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</si>
  <si>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</si>
  <si>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</si>
  <si>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</si>
  <si>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</si>
  <si>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</si>
  <si>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</si>
  <si>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</si>
  <si>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</si>
  <si>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</si>
  <si>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</si>
  <si>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</si>
  <si>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</si>
  <si>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</si>
  <si>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</si>
  <si>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</si>
  <si>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</si>
  <si>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</si>
  <si>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</si>
  <si>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</si>
  <si>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</si>
  <si>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</si>
  <si>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</si>
  <si>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</si>
  <si>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</si>
  <si>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</si>
  <si>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</si>
  <si>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</si>
  <si>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</si>
  <si>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</si>
  <si>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</si>
  <si>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</si>
  <si>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</si>
  <si>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</si>
  <si>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</si>
  <si>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</si>
  <si>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</si>
  <si>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</si>
  <si>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</si>
  <si>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</si>
  <si>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</si>
  <si>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</si>
  <si>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</si>
  <si>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</si>
  <si>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</si>
  <si>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</si>
  <si>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</si>
  <si>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</si>
  <si>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</si>
  <si>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</si>
  <si>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</si>
  <si>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</si>
  <si>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</si>
  <si>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</si>
  <si>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</si>
  <si>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</si>
  <si>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</si>
  <si>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</si>
  <si>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</si>
  <si>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</si>
  <si>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</si>
  <si>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</si>
  <si>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</si>
  <si>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</si>
  <si>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</si>
  <si>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</si>
  <si>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</si>
  <si>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</si>
  <si>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</si>
  <si>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</si>
  <si>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</si>
  <si>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</si>
  <si>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</si>
  <si>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</si>
  <si>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</si>
  <si>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</si>
  <si>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</si>
  <si>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</si>
  <si>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</si>
  <si>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</si>
  <si>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</si>
  <si>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</si>
  <si>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</si>
  <si>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</si>
  <si>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</si>
  <si>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</si>
  <si>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</si>
  <si>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</si>
  <si>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</si>
  <si>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</si>
  <si>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</si>
  <si>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</si>
  <si>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</si>
  <si>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</si>
  <si>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</si>
  <si>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</si>
  <si>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</si>
  <si>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</si>
  <si>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</si>
  <si>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</si>
  <si>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</si>
  <si>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</si>
  <si>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</si>
  <si>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</si>
  <si>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</si>
  <si>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</si>
  <si>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</si>
  <si>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</si>
  <si>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</si>
  <si>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</si>
  <si>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</si>
  <si>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</si>
  <si>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</si>
  <si>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</si>
  <si>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</si>
  <si>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</si>
  <si>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</si>
  <si>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</si>
  <si>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</si>
  <si>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</si>
  <si>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</si>
  <si>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</si>
  <si>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</si>
  <si>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</si>
  <si>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</si>
  <si>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</si>
  <si>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</si>
  <si>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</si>
  <si>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</si>
  <si>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</si>
  <si>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</si>
  <si>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</si>
  <si>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</si>
  <si>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</si>
  <si>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</si>
  <si>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</si>
  <si>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</si>
  <si>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</si>
  <si>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</si>
  <si>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</si>
  <si>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</si>
  <si>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</si>
  <si>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</si>
  <si>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</si>
  <si>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</si>
  <si>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</si>
  <si>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</si>
  <si>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</si>
  <si>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</si>
  <si>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</si>
  <si>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</si>
  <si>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</si>
  <si>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</si>
  <si>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</si>
  <si>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</si>
  <si>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</si>
  <si>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</si>
  <si>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</si>
  <si>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</si>
  <si>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</si>
  <si>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</si>
  <si>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</si>
  <si>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</si>
  <si>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</si>
  <si>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</si>
  <si>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</si>
  <si>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</si>
  <si>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</si>
  <si>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</si>
  <si>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</si>
  <si>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</si>
  <si>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</si>
  <si>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</si>
  <si>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</si>
  <si>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</si>
  <si>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</si>
  <si>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</si>
  <si>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</si>
  <si>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</si>
  <si>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</si>
  <si>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</si>
  <si>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</si>
  <si>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</si>
  <si>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</si>
  <si>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</si>
  <si>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</si>
  <si>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</si>
  <si>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</si>
  <si>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</si>
  <si>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</si>
  <si>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</si>
  <si>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</si>
  <si>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</si>
  <si>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</si>
  <si>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</si>
  <si>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</si>
  <si>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</si>
  <si>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</si>
  <si>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</si>
  <si>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</si>
  <si>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</si>
  <si>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</si>
  <si>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</si>
  <si>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</si>
  <si>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</si>
  <si>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</si>
  <si>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</si>
  <si>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</si>
  <si>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</si>
  <si>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</si>
  <si>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</si>
  <si>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</si>
  <si>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</si>
  <si>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</si>
  <si>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</si>
  <si>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</si>
  <si>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</si>
  <si>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</si>
  <si>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</si>
  <si>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</si>
  <si>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</si>
  <si>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</si>
  <si>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</si>
  <si>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</si>
  <si>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</si>
  <si>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</si>
  <si>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</si>
  <si>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</si>
  <si>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</si>
  <si>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</si>
  <si>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</si>
  <si>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</si>
  <si>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</si>
  <si>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</si>
  <si>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</si>
  <si>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</si>
  <si>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</si>
  <si>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</si>
  <si>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</si>
  <si>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</si>
  <si>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</si>
  <si>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</si>
  <si>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</si>
  <si>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</si>
  <si>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</si>
  <si>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</si>
  <si>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</si>
  <si>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</si>
  <si>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</si>
  <si>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</si>
  <si>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</si>
  <si>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</si>
  <si>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</si>
  <si>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</si>
  <si>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</si>
  <si>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</si>
  <si>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</si>
  <si>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</si>
  <si>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</si>
  <si>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</si>
  <si>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</si>
  <si>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</si>
  <si>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</si>
  <si>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</si>
  <si>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</si>
  <si>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</si>
  <si>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</si>
  <si>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</si>
  <si>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</si>
  <si>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</si>
  <si>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</si>
  <si>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</si>
  <si>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</si>
  <si>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</si>
  <si>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</si>
  <si>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</si>
  <si>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</si>
  <si>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</si>
  <si>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</si>
  <si>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</si>
  <si>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</si>
  <si>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</si>
  <si>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</si>
  <si>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</si>
  <si>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</si>
  <si>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</si>
  <si>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</si>
  <si>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</si>
  <si>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</si>
  <si>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</si>
  <si>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</si>
  <si>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</si>
  <si>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</si>
  <si>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</si>
  <si>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</si>
  <si>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</si>
  <si>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</si>
  <si>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</si>
  <si>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</si>
  <si>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</si>
  <si>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</si>
  <si>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</si>
  <si>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</si>
  <si>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</si>
  <si>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</si>
  <si>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</si>
  <si>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</si>
  <si>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</si>
  <si>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</si>
  <si>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</si>
  <si>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</si>
  <si>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</si>
  <si>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</si>
  <si>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</si>
  <si>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</si>
  <si>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</si>
  <si>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</si>
  <si>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</si>
  <si>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</si>
  <si>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</si>
  <si>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</si>
  <si>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</si>
  <si>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</si>
  <si>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</si>
  <si>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</si>
  <si>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</si>
  <si>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</si>
  <si>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</si>
  <si>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</si>
  <si>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</si>
  <si>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</si>
  <si>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</si>
  <si>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</si>
  <si>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</si>
  <si>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</si>
  <si>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</si>
  <si>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</si>
  <si>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</si>
  <si>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</si>
  <si>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</si>
  <si>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</si>
  <si>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</si>
  <si>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</si>
  <si>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</si>
  <si>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</si>
  <si>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</si>
  <si>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</si>
  <si>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</si>
  <si>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</si>
  <si>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</si>
  <si>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</si>
  <si>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</si>
  <si>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</si>
  <si>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</si>
  <si>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</si>
  <si>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</si>
  <si>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</si>
  <si>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</si>
  <si>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</si>
  <si>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</si>
  <si>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</si>
  <si>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</si>
  <si>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</si>
  <si>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</si>
  <si>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</si>
  <si>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</si>
  <si>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</si>
  <si>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</si>
  <si>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</si>
  <si>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</si>
  <si>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</si>
  <si>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</si>
  <si>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</si>
  <si>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</si>
  <si>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</si>
  <si>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</si>
  <si>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</si>
  <si>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</si>
  <si>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</si>
  <si>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</si>
  <si>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</si>
  <si>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</si>
  <si>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</si>
  <si>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</si>
  <si>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</si>
  <si>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</si>
  <si>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</si>
  <si>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</si>
  <si>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</si>
  <si>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</si>
  <si>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</si>
  <si>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</si>
  <si>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</si>
  <si>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</si>
  <si>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</si>
  <si>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</si>
  <si>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</si>
  <si>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</si>
  <si>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</si>
  <si>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</si>
  <si>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</si>
  <si>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</si>
  <si>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</si>
  <si>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</si>
  <si>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</si>
  <si>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</si>
  <si>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</si>
  <si>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</si>
  <si>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</si>
  <si>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</si>
  <si>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</si>
  <si>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</si>
  <si>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</si>
  <si>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</si>
  <si>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</si>
  <si>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</si>
  <si>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</si>
  <si>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</si>
  <si>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</si>
  <si>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</si>
  <si>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</si>
  <si>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</si>
  <si>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</si>
  <si>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</si>
  <si>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</si>
  <si>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</si>
  <si>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</si>
  <si>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</si>
  <si>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</si>
  <si>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</si>
  <si>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</si>
  <si>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</si>
  <si>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</si>
  <si>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</si>
  <si>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</si>
  <si>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</si>
  <si>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</si>
  <si>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</si>
  <si>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</si>
  <si>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</si>
  <si>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</si>
  <si>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</si>
  <si>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</si>
  <si>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</si>
  <si>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</si>
  <si>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</si>
  <si>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</si>
  <si>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</si>
  <si>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</si>
  <si>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</si>
  <si>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</si>
  <si>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</si>
  <si>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</si>
  <si>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</si>
  <si>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</si>
  <si>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</si>
  <si>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</si>
  <si>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</si>
  <si>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</si>
  <si>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</si>
  <si>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</si>
  <si>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</si>
  <si>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</si>
  <si>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</si>
  <si>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</si>
  <si>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</si>
  <si>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</si>
  <si>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</si>
  <si>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</si>
  <si>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</si>
  <si>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</si>
  <si>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</si>
  <si>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</si>
  <si>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</si>
  <si>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</si>
  <si>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</si>
  <si>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</si>
  <si>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</si>
  <si>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</si>
  <si>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</si>
  <si>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</si>
  <si>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</si>
  <si>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</si>
  <si>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</si>
  <si>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</si>
  <si>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</si>
  <si>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</si>
  <si>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</si>
  <si>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</si>
  <si>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</si>
  <si>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</si>
  <si>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</si>
  <si>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</si>
  <si>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</si>
  <si>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</si>
  <si>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</si>
  <si>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</si>
  <si>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</si>
  <si>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</si>
  <si>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</si>
  <si>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</si>
  <si>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</si>
  <si>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</si>
  <si>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</si>
  <si>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</si>
  <si>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</si>
  <si>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</si>
  <si>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</si>
  <si>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</si>
  <si>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</si>
  <si>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</si>
  <si>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</si>
  <si>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</si>
  <si>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</si>
  <si>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</si>
  <si>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</si>
  <si>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</si>
  <si>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</si>
  <si>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</si>
  <si>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</si>
  <si>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</si>
  <si>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</si>
  <si>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</si>
  <si>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</si>
  <si>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</si>
  <si>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</si>
  <si>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</si>
  <si>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</si>
  <si>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</si>
  <si>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</si>
  <si>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</si>
  <si>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</si>
  <si>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</si>
  <si>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</si>
  <si>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</si>
  <si>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</si>
  <si>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</si>
  <si>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</si>
  <si>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</si>
  <si>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</si>
  <si>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</si>
  <si>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</si>
  <si>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</si>
  <si>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</si>
  <si>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</si>
  <si>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</si>
  <si>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</si>
  <si>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</si>
  <si>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</si>
  <si>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</si>
  <si>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</si>
  <si>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</si>
  <si>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</si>
  <si>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</si>
  <si>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</si>
  <si>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</si>
  <si>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</si>
  <si>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</si>
  <si>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</si>
  <si>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</si>
  <si>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</si>
  <si>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</si>
  <si>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</si>
  <si>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</si>
  <si>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</si>
  <si>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</si>
  <si>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</si>
  <si>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</si>
  <si>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</si>
  <si>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</si>
  <si>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</si>
  <si>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</si>
  <si>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</si>
  <si>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</si>
  <si>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</si>
  <si>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</si>
  <si>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</si>
  <si>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</si>
  <si>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</si>
  <si>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</si>
  <si>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</si>
  <si>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</si>
  <si>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</si>
  <si>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</si>
  <si>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</si>
  <si>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</si>
  <si>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</si>
  <si>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</si>
  <si>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</si>
  <si>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</si>
  <si>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</si>
  <si>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</si>
  <si>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</si>
  <si>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</si>
  <si>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</si>
  <si>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</si>
  <si>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</si>
  <si>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</si>
  <si>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</si>
  <si>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</si>
  <si>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</si>
  <si>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</si>
  <si>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</si>
  <si>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</si>
  <si>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</si>
  <si>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</si>
  <si>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</si>
  <si>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</si>
  <si>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</si>
  <si>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</si>
  <si>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</si>
  <si>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</si>
  <si>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</si>
  <si>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</si>
  <si>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</si>
  <si>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</si>
  <si>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</si>
  <si>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</si>
  <si>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</si>
  <si>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</si>
  <si>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</si>
  <si>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</si>
  <si>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</si>
  <si>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</si>
  <si>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</si>
  <si>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</si>
  <si>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</si>
  <si>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</si>
  <si>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</si>
  <si>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</si>
  <si>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</si>
  <si>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</si>
  <si>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</si>
  <si>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</si>
  <si>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</si>
  <si>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</si>
  <si>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</si>
  <si>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</si>
  <si>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</si>
  <si>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</si>
  <si>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</si>
  <si>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</si>
  <si>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</si>
  <si>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</si>
  <si>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</si>
  <si>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</si>
  <si>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</si>
  <si>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</si>
  <si>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</si>
  <si>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</si>
  <si>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</si>
  <si>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</si>
  <si>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</si>
  <si>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</si>
  <si>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</si>
  <si>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</si>
  <si>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</si>
  <si>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</si>
  <si>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</si>
  <si>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</si>
  <si>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</si>
  <si>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</si>
  <si>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</si>
  <si>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</si>
  <si>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</si>
  <si>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</si>
  <si>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</si>
  <si>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</si>
  <si>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</si>
  <si>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</si>
  <si>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</si>
  <si>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</si>
  <si>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</si>
  <si>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</si>
  <si>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</si>
  <si>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</si>
  <si>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</si>
  <si>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</si>
  <si>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</si>
  <si>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</si>
  <si>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</si>
  <si>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</si>
  <si>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</si>
  <si>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</si>
  <si>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</si>
  <si>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</si>
  <si>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</si>
  <si>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</si>
  <si>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</si>
  <si>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</si>
  <si>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</si>
  <si>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</si>
  <si>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</si>
  <si>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</si>
  <si>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</si>
  <si>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</si>
  <si>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</si>
  <si>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</si>
  <si>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</si>
  <si>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</si>
  <si>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</si>
  <si>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</si>
  <si>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</si>
  <si>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</si>
  <si>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</si>
  <si>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</si>
  <si>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</si>
  <si>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</si>
  <si>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</si>
  <si>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</si>
  <si>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</si>
  <si>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</si>
  <si>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</si>
  <si>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</si>
  <si>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</si>
  <si>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</si>
  <si>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</si>
  <si>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</si>
  <si>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</si>
  <si>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</si>
  <si>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</si>
  <si>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</si>
  <si>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</si>
  <si>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</si>
  <si>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</si>
  <si>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</si>
  <si>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</si>
  <si>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</si>
  <si>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</si>
  <si>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</si>
  <si>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</si>
  <si>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</si>
  <si>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</si>
  <si>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</si>
  <si>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</si>
  <si>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</si>
  <si>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</si>
  <si>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</si>
  <si>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</si>
  <si>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</si>
  <si>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</si>
  <si>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</si>
  <si>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</si>
  <si>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</si>
  <si>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</si>
  <si>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</si>
  <si>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</si>
  <si>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</si>
  <si>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</si>
  <si>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</si>
  <si>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</si>
  <si>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</si>
  <si>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</si>
  <si>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</si>
  <si>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</si>
  <si>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</si>
  <si>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</si>
  <si>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</si>
  <si>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</si>
  <si>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</si>
  <si>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</si>
  <si>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</si>
  <si>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</si>
  <si>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</si>
  <si>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</si>
  <si>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</si>
  <si>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</si>
  <si>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</si>
  <si>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</si>
  <si>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</si>
  <si>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</si>
  <si>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</si>
  <si>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</si>
  <si>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</si>
  <si>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</si>
  <si>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</si>
  <si>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</si>
  <si>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</si>
  <si>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</si>
  <si>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</si>
  <si>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</si>
  <si>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</si>
  <si>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</si>
  <si>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</si>
  <si>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</si>
  <si>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</si>
  <si>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</si>
  <si>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</si>
  <si>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</si>
  <si>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</si>
  <si>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</si>
  <si>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</si>
  <si>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</si>
  <si>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</si>
  <si>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</si>
  <si>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</si>
  <si>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</si>
  <si>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</si>
  <si>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</si>
  <si>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</si>
  <si>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</si>
  <si>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</si>
  <si>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</si>
  <si>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</si>
  <si>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</si>
  <si>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</si>
  <si>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</si>
  <si>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</si>
  <si>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</si>
  <si>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</si>
  <si>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</si>
  <si>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</si>
  <si>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</si>
  <si>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</si>
  <si>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</si>
  <si>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</si>
  <si>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</si>
  <si>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</si>
  <si>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</si>
  <si>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</si>
  <si>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</si>
  <si>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</si>
  <si>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</si>
  <si>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</si>
  <si>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</si>
  <si>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</si>
  <si>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</si>
  <si>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</si>
  <si>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</si>
  <si>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</si>
  <si>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</si>
  <si>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</si>
  <si>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</si>
  <si>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</si>
  <si>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</si>
  <si>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</si>
  <si>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</si>
  <si>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</si>
  <si>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</si>
  <si>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</si>
  <si>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</si>
  <si>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</si>
  <si>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</si>
  <si>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</si>
  <si>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</si>
  <si>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</si>
  <si>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</si>
  <si>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</si>
  <si>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</si>
  <si>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</si>
  <si>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</si>
  <si>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</si>
  <si>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</si>
  <si>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</si>
  <si>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</si>
  <si>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</si>
  <si>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</si>
  <si>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</si>
  <si>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</si>
  <si>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</si>
  <si>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</si>
  <si>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</si>
  <si>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</si>
  <si>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</si>
  <si>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</si>
  <si>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</si>
  <si>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</si>
  <si>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</si>
  <si>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</si>
  <si>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</si>
  <si>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</si>
  <si>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</si>
  <si>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</si>
  <si>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</si>
  <si>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</si>
  <si>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</si>
  <si>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</si>
  <si>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</si>
  <si>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</si>
  <si>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</si>
  <si>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</si>
  <si>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</si>
  <si>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</si>
  <si>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</si>
  <si>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</si>
  <si>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</si>
  <si>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</si>
  <si>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</si>
  <si>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</si>
  <si>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</si>
  <si>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</si>
  <si>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</si>
  <si>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</si>
  <si>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</si>
  <si>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</si>
  <si>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</si>
  <si>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</si>
  <si>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</si>
  <si>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</si>
  <si>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</si>
  <si>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</si>
  <si>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</si>
  <si>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</si>
  <si>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</si>
  <si>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</si>
  <si>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</si>
  <si>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</si>
  <si>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</si>
  <si>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</si>
  <si>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</si>
  <si>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</si>
  <si>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</si>
  <si>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</si>
  <si>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</si>
  <si>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</si>
  <si>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</si>
  <si>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</si>
  <si>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</si>
  <si>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</si>
  <si>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</si>
  <si>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</si>
  <si>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</si>
  <si>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</si>
  <si>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</si>
  <si>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</si>
  <si>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</si>
  <si>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</si>
  <si>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</si>
  <si>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</si>
  <si>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</si>
  <si>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</si>
  <si>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</si>
  <si>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</si>
  <si>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</si>
  <si>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</si>
  <si>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</si>
  <si>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</si>
  <si>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</si>
  <si>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</si>
  <si>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</si>
  <si>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</si>
  <si>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</si>
  <si>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</si>
  <si>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</si>
  <si>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</si>
  <si>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</si>
  <si>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</si>
  <si>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</si>
  <si>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</si>
  <si>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</si>
  <si>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</si>
  <si>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</si>
  <si>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</si>
  <si>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</si>
  <si>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</si>
  <si>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</si>
  <si>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</si>
  <si>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</si>
  <si>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</si>
  <si>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</si>
  <si>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</si>
  <si>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</si>
  <si>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</si>
  <si>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</si>
  <si>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</si>
  <si>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</si>
  <si>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</si>
  <si>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</si>
  <si>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</si>
  <si>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</si>
  <si>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</si>
  <si>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</si>
  <si>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</si>
  <si>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</si>
  <si>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</si>
  <si>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</si>
  <si>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</si>
  <si>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</si>
  <si>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</si>
  <si>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</si>
  <si>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</si>
  <si>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</si>
  <si>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</si>
  <si>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</si>
  <si>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</si>
  <si>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</si>
  <si>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</si>
  <si>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</si>
  <si>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</si>
  <si>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</si>
  <si>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</si>
  <si>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</si>
  <si>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</si>
  <si>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</si>
  <si>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</si>
  <si>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</si>
  <si>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</si>
  <si>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</si>
  <si>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</si>
  <si>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</si>
  <si>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</si>
  <si>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</si>
  <si>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</si>
  <si>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</si>
  <si>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</si>
  <si>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</si>
  <si>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</si>
  <si>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</si>
  <si>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</si>
  <si>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</si>
  <si>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</si>
  <si>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</si>
  <si>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</si>
  <si>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</si>
  <si>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</si>
  <si>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</si>
  <si>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</si>
  <si>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</si>
  <si>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</si>
  <si>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</si>
  <si>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</si>
  <si>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</si>
  <si>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</si>
  <si>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</si>
  <si>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</si>
  <si>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</si>
  <si>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</si>
  <si>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</si>
  <si>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</si>
  <si>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</si>
  <si>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</si>
  <si>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</si>
  <si>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</si>
  <si>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</si>
  <si>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</si>
  <si>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</si>
  <si>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</si>
  <si>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</si>
  <si>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</si>
  <si>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</si>
  <si>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</si>
  <si>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</si>
  <si>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</si>
  <si>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</si>
  <si>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</si>
  <si>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</si>
  <si>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</si>
  <si>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</si>
  <si>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</si>
  <si>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</si>
  <si>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</si>
  <si>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</si>
  <si>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</si>
  <si>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</si>
  <si>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</si>
  <si>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</si>
  <si>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</si>
  <si>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</si>
  <si>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</si>
  <si>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</si>
  <si>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</si>
  <si>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</si>
  <si>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</si>
  <si>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</si>
  <si>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</si>
  <si>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</si>
  <si>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</si>
  <si>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</si>
  <si>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</si>
  <si>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</si>
  <si>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</si>
  <si>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</si>
  <si>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</si>
  <si>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</si>
  <si>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</si>
  <si>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</si>
  <si>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</si>
  <si>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</si>
  <si>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</si>
  <si>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</si>
  <si>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</si>
  <si>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</si>
  <si>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</si>
  <si>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</si>
  <si>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</si>
  <si>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</si>
  <si>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</si>
  <si>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</si>
  <si>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</si>
  <si>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</si>
  <si>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</si>
  <si>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</si>
  <si>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</si>
  <si>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</si>
  <si>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</si>
  <si>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</si>
  <si>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</si>
  <si>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</si>
  <si>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</si>
  <si>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</si>
  <si>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</si>
  <si>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</si>
  <si>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</si>
  <si>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</si>
  <si>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</si>
  <si>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</si>
  <si>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</si>
  <si>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</si>
  <si>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</si>
  <si>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</si>
  <si>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</si>
  <si>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</si>
  <si>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</si>
  <si>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</si>
  <si>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</si>
  <si>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</si>
  <si>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</si>
  <si>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</si>
  <si>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</si>
  <si>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</si>
  <si>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</si>
  <si>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</si>
  <si>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</si>
  <si>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</si>
  <si>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</si>
  <si>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</si>
  <si>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</si>
  <si>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</si>
  <si>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</si>
  <si>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</si>
  <si>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</si>
  <si>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</si>
  <si>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</si>
  <si>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</si>
  <si>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</si>
  <si>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</si>
  <si>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</si>
  <si>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</si>
  <si>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</si>
  <si>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</si>
  <si>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</si>
  <si>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</si>
  <si>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</si>
  <si>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</si>
  <si>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</si>
  <si>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</si>
  <si>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</si>
  <si>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</si>
  <si>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</si>
  <si>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</si>
  <si>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</si>
  <si>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</si>
  <si>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</si>
  <si>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</si>
  <si>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</si>
  <si>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</si>
  <si>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</si>
  <si>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</si>
  <si>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</si>
  <si>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</si>
  <si>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</si>
  <si>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</si>
  <si>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</si>
  <si>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</si>
  <si>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</si>
  <si>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</si>
  <si>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</si>
  <si>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</si>
  <si>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</si>
  <si>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</si>
  <si>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</si>
  <si>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</si>
  <si>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</si>
  <si>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</si>
  <si>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</si>
  <si>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</si>
  <si>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</si>
  <si>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</si>
  <si>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</si>
  <si>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</si>
  <si>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</si>
  <si>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</si>
  <si>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</si>
  <si>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</si>
  <si>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</si>
  <si>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</si>
  <si>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</si>
  <si>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</si>
  <si>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</si>
  <si>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</si>
  <si>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</si>
  <si>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</si>
  <si>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</si>
  <si>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</si>
  <si>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</si>
  <si>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</si>
  <si>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</si>
  <si>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</si>
  <si>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</si>
  <si>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</si>
  <si>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</si>
  <si>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</si>
  <si>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</si>
  <si>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</si>
  <si>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</si>
  <si>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</si>
  <si>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</si>
  <si>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</si>
  <si>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</si>
  <si>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</si>
  <si>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</si>
  <si>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</si>
  <si>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</si>
  <si>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</si>
  <si>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</si>
  <si>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</si>
  <si>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</si>
  <si>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</si>
  <si>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</si>
  <si>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</si>
  <si>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</si>
  <si>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</si>
  <si>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</si>
  <si>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</si>
  <si>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</si>
  <si>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</si>
  <si>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</si>
  <si>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</si>
  <si>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</si>
  <si>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</si>
  <si>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</si>
  <si>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</si>
  <si>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</si>
  <si>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</si>
  <si>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</si>
  <si>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</si>
  <si>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</si>
  <si>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</si>
  <si>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</si>
  <si>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</si>
  <si>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</si>
  <si>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</si>
  <si>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</si>
  <si>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</si>
  <si>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</si>
  <si>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</si>
  <si>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</si>
  <si>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</si>
  <si>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</si>
  <si>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</si>
  <si>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</si>
  <si>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</si>
  <si>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</si>
  <si>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</si>
  <si>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</si>
  <si>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</si>
  <si>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</si>
  <si>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</si>
  <si>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</si>
  <si>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</si>
  <si>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</si>
  <si>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</si>
  <si>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</si>
  <si>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</si>
  <si>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</si>
  <si>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</si>
  <si>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</si>
  <si>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</si>
  <si>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</si>
  <si>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</si>
  <si>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</si>
  <si>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</si>
  <si>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</si>
  <si>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</si>
  <si>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</si>
  <si>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</si>
  <si>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</si>
  <si>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</si>
  <si>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</si>
  <si>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</si>
  <si>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</si>
  <si>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</si>
  <si>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</si>
  <si>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</si>
  <si>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</si>
  <si>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</si>
  <si>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</si>
  <si>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</si>
  <si>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</si>
  <si>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</si>
  <si>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</si>
  <si>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</si>
  <si>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</si>
  <si>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</si>
  <si>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</si>
  <si>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</si>
  <si>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</si>
  <si>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</si>
  <si>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</si>
  <si>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</si>
  <si>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</si>
  <si>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</si>
  <si>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</si>
  <si>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</si>
  <si>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</si>
  <si>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</si>
  <si>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</si>
  <si>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</si>
  <si>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</si>
  <si>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</si>
  <si>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</si>
  <si>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</si>
  <si>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</si>
  <si>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</si>
  <si>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</si>
  <si>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</si>
  <si>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</si>
  <si>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</si>
  <si>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</si>
  <si>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</si>
  <si>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</si>
  <si>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</si>
  <si>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</si>
  <si>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</si>
  <si>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</si>
  <si>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</si>
  <si>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</si>
  <si>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</si>
  <si>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</si>
  <si>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</si>
  <si>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</si>
  <si>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</si>
  <si>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</si>
  <si>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</si>
  <si>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</si>
  <si>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</si>
  <si>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</si>
  <si>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</si>
  <si>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</si>
  <si>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</si>
  <si>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</si>
  <si>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</si>
  <si>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</si>
  <si>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</si>
  <si>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</si>
  <si>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</si>
  <si>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</si>
  <si>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</si>
  <si>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</si>
  <si>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</si>
  <si>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</si>
  <si>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</si>
  <si>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</si>
  <si>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</si>
  <si>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</si>
  <si>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</si>
  <si>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</si>
  <si>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</si>
  <si>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</si>
  <si>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</si>
  <si>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</si>
  <si>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</si>
  <si>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</si>
  <si>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</si>
  <si>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</si>
  <si>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</si>
  <si>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</si>
  <si>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</si>
  <si>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</si>
  <si>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</si>
  <si>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</si>
  <si>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</si>
  <si>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</si>
  <si>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</si>
  <si>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</si>
  <si>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</si>
  <si>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</si>
  <si>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</si>
  <si>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</si>
  <si>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</si>
  <si>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</si>
  <si>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</si>
  <si>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</si>
  <si>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</si>
  <si>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</si>
  <si>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</si>
  <si>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</si>
  <si>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</si>
  <si>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</si>
  <si>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</si>
  <si>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</si>
  <si>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</si>
  <si>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</si>
  <si>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</si>
  <si>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</si>
  <si>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</si>
  <si>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</si>
  <si>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</si>
  <si>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</si>
  <si>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</si>
  <si>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</si>
  <si>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</si>
  <si>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</si>
  <si>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</si>
  <si>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</si>
  <si>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</si>
  <si>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</si>
  <si>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</si>
  <si>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</si>
  <si>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</si>
  <si>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</si>
  <si>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</si>
  <si>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</si>
  <si>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</si>
  <si>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</si>
  <si>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</si>
  <si>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</si>
  <si>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</si>
  <si>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</si>
  <si>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</si>
  <si>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</si>
  <si>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</si>
  <si>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</si>
  <si>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</si>
  <si>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</si>
  <si>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</si>
  <si>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</si>
  <si>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</si>
  <si>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</si>
  <si>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</si>
  <si>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</si>
  <si>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</si>
  <si>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</si>
  <si>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</si>
  <si>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</si>
  <si>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</si>
  <si>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</si>
  <si>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</si>
  <si>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</si>
  <si>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</si>
  <si>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</si>
  <si>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</si>
  <si>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</si>
  <si>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</si>
  <si>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</si>
  <si>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</si>
  <si>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</si>
  <si>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</si>
  <si>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</si>
  <si>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</si>
  <si>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</si>
  <si>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</si>
  <si>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</si>
  <si>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</si>
  <si>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</si>
  <si>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</si>
  <si>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</si>
  <si>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</si>
  <si>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</si>
  <si>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</si>
  <si>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</si>
  <si>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</si>
  <si>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</si>
  <si>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</si>
  <si>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</si>
  <si>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</si>
  <si>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</si>
  <si>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</si>
  <si>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</si>
  <si>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</si>
  <si>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</si>
  <si>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</si>
  <si>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</si>
  <si>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</si>
  <si>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</si>
  <si>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</si>
  <si>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</si>
  <si>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</si>
  <si>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</si>
  <si>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</si>
  <si>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</si>
  <si>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</si>
  <si>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</si>
  <si>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</si>
  <si>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</si>
  <si>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</si>
  <si>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</si>
  <si>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</si>
  <si>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</si>
  <si>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</si>
  <si>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</si>
  <si>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</si>
  <si>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</si>
  <si>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</si>
  <si>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</si>
  <si>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</si>
  <si>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</si>
  <si>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</si>
  <si>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</si>
  <si>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</si>
  <si>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</si>
  <si>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</si>
  <si>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</si>
  <si>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</si>
  <si>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</si>
  <si>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</si>
  <si>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</si>
  <si>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</si>
  <si>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</si>
  <si>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</si>
  <si>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</si>
  <si>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</si>
  <si>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</si>
  <si>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</si>
  <si>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</si>
  <si>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</si>
  <si>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</si>
  <si>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</si>
  <si>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</si>
  <si>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</si>
  <si>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</si>
  <si>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</si>
  <si>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</si>
  <si>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</si>
  <si>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</si>
  <si>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</si>
  <si>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</si>
  <si>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</si>
  <si>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</si>
  <si>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</si>
  <si>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</si>
  <si>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</si>
  <si>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</si>
  <si>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</si>
  <si>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</si>
  <si>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</si>
  <si>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</si>
  <si>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</si>
  <si>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</si>
  <si>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</si>
  <si>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</si>
  <si>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</si>
  <si>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</si>
  <si>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</si>
  <si>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</si>
  <si>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</si>
  <si>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</si>
  <si>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</si>
  <si>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</si>
  <si>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</si>
  <si>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</si>
  <si>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</si>
  <si>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</si>
  <si>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</si>
  <si>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</si>
  <si>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</si>
  <si>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</si>
  <si>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</si>
  <si>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</si>
  <si>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</si>
  <si>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</si>
  <si>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</si>
  <si>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</si>
  <si>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</si>
  <si>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</si>
  <si>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</si>
  <si>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</si>
  <si>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</si>
  <si>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</si>
  <si>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</si>
  <si>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</si>
  <si>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</si>
  <si>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</si>
  <si>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</si>
  <si>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</si>
  <si>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</si>
  <si>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</si>
  <si>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</si>
  <si>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</si>
  <si>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</si>
  <si>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</si>
  <si>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</si>
  <si>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</si>
  <si>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</si>
  <si>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</si>
  <si>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</si>
  <si>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</si>
  <si>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</si>
  <si>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</si>
  <si>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</si>
  <si>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</si>
  <si>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</si>
  <si>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</si>
  <si>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</si>
  <si>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</si>
  <si>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</si>
  <si>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</si>
  <si>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</si>
  <si>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</si>
  <si>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</si>
  <si>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</si>
  <si>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</si>
  <si>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</si>
  <si>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</si>
  <si>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</si>
  <si>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</si>
  <si>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</si>
  <si>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</si>
  <si>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</si>
  <si>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</si>
  <si>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</si>
  <si>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</si>
  <si>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</si>
  <si>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</si>
  <si>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</si>
  <si>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</si>
  <si>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</si>
  <si>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</si>
  <si>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</si>
  <si>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</si>
  <si>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</si>
  <si>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</si>
  <si>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</si>
  <si>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</si>
  <si>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</si>
  <si>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</si>
  <si>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</si>
  <si>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</si>
  <si>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</si>
  <si>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</si>
  <si>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</si>
  <si>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</si>
  <si>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</si>
  <si>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</si>
  <si>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</si>
  <si>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</si>
  <si>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</si>
  <si>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</si>
  <si>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</si>
  <si>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</si>
  <si>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</si>
  <si>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</si>
  <si>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</si>
  <si>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</si>
  <si>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</si>
  <si>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</si>
  <si>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</si>
  <si>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</si>
  <si>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</si>
  <si>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</si>
  <si>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</si>
  <si>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</si>
  <si>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</si>
  <si>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</si>
  <si>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</si>
  <si>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</si>
  <si>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</si>
  <si>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</si>
  <si>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</si>
  <si>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</si>
  <si>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</si>
  <si>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</si>
  <si>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</si>
  <si>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</si>
  <si>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</si>
  <si>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</si>
  <si>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</si>
  <si>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</si>
  <si>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</si>
  <si>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</si>
  <si>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</si>
  <si>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</si>
  <si>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</si>
  <si>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</si>
  <si>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</si>
  <si>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</si>
  <si>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</si>
  <si>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</si>
  <si>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</si>
  <si>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</si>
  <si>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</si>
  <si>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</si>
  <si>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</si>
  <si>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</si>
  <si>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</si>
  <si>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</si>
  <si>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</si>
  <si>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</si>
  <si>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</si>
  <si>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</si>
  <si>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</si>
  <si>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</si>
  <si>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</si>
  <si>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</si>
  <si>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</si>
  <si>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</si>
  <si>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</si>
  <si>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</si>
  <si>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</si>
  <si>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</si>
  <si>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</si>
  <si>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</si>
  <si>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</si>
  <si>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</si>
  <si>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</si>
  <si>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</si>
  <si>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</si>
  <si>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</si>
  <si>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</si>
  <si>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</si>
  <si>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</si>
  <si>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</si>
  <si>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</si>
  <si>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</si>
  <si>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</si>
  <si>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</si>
  <si>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</si>
  <si>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</si>
  <si>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</si>
  <si>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</si>
  <si>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</si>
  <si>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</si>
  <si>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</si>
  <si>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</si>
  <si>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</si>
  <si>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</si>
  <si>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</si>
  <si>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</si>
  <si>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</si>
  <si>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</si>
  <si>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</si>
  <si>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</si>
  <si>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</si>
  <si>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</si>
  <si>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</si>
  <si>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</si>
  <si>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</si>
  <si>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</si>
  <si>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</si>
  <si>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</si>
  <si>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</si>
  <si>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</si>
  <si>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</si>
  <si>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</si>
  <si>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</si>
  <si>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</si>
  <si>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</si>
  <si>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</si>
  <si>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</si>
  <si>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</si>
  <si>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</si>
  <si>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</si>
  <si>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</si>
  <si>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</si>
  <si>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</si>
  <si>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</si>
  <si>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</si>
  <si>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</si>
  <si>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</si>
  <si>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</si>
  <si>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</si>
  <si>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</si>
  <si>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</si>
  <si>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</si>
  <si>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</si>
  <si>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</si>
  <si>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</si>
  <si>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</si>
  <si>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</si>
  <si>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</si>
  <si>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</si>
  <si>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</si>
  <si>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</si>
  <si>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</si>
  <si>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</si>
  <si>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</si>
  <si>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</si>
  <si>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</si>
  <si>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</si>
  <si>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</si>
  <si>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</si>
  <si>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</si>
  <si>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</si>
  <si>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</si>
  <si>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</si>
  <si>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</si>
  <si>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</si>
  <si>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</si>
  <si>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</si>
  <si>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</si>
  <si>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</si>
  <si>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</si>
  <si>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</si>
  <si>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</si>
  <si>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</si>
  <si>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</si>
  <si>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</si>
  <si>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</si>
  <si>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</si>
  <si>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</si>
  <si>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</si>
  <si>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</si>
  <si>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</si>
  <si>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</si>
  <si>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</si>
  <si>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</si>
  <si>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</si>
  <si>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</si>
  <si>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</si>
  <si>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</si>
  <si>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</si>
  <si>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</si>
  <si>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</si>
  <si>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</si>
  <si>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</si>
  <si>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</si>
  <si>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</si>
  <si>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</si>
  <si>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</si>
  <si>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</si>
  <si>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</si>
  <si>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</si>
  <si>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</si>
  <si>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</si>
  <si>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</si>
  <si>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</si>
  <si>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</si>
  <si>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</si>
  <si>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</si>
  <si>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</si>
  <si>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</si>
  <si>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</si>
  <si>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</si>
  <si>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</si>
  <si>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</si>
  <si>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</si>
  <si>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</si>
  <si>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</si>
  <si>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</si>
  <si>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</si>
  <si>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</si>
  <si>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</si>
  <si>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</si>
  <si>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</si>
  <si>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</si>
  <si>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</si>
  <si>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</si>
  <si>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</si>
  <si>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</si>
  <si>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</si>
  <si>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</si>
  <si>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</si>
  <si>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</si>
  <si>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</si>
  <si>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</si>
  <si>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</si>
  <si>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</si>
  <si>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</si>
  <si>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</si>
  <si>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</si>
  <si>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</si>
  <si>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</si>
  <si>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</si>
  <si>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</si>
  <si>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</si>
  <si>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</si>
  <si>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</si>
  <si>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</si>
  <si>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</si>
  <si>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</si>
  <si>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</si>
  <si>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</si>
  <si>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</si>
  <si>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</si>
  <si>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</si>
  <si>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</si>
  <si>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</si>
  <si>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</si>
  <si>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</si>
  <si>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</si>
  <si>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</si>
  <si>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</si>
  <si>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</si>
  <si>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</si>
  <si>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</si>
  <si>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</si>
  <si>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</si>
  <si>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</si>
  <si>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</si>
  <si>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</si>
  <si>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</si>
  <si>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</si>
  <si>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</si>
  <si>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</si>
  <si>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</si>
  <si>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</si>
  <si>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</si>
  <si>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</si>
  <si>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</si>
  <si>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</si>
  <si>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</si>
  <si>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</si>
  <si>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</si>
  <si>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</si>
  <si>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</si>
  <si>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</si>
  <si>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</si>
  <si>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</si>
  <si>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</si>
  <si>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</si>
  <si>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</si>
  <si>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</si>
  <si>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</si>
  <si>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</si>
  <si>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</si>
  <si>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</si>
  <si>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</si>
  <si>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</si>
  <si>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</si>
  <si>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</si>
  <si>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</si>
  <si>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</si>
  <si>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</si>
  <si>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</si>
  <si>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</si>
  <si>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</si>
  <si>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</si>
  <si>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</si>
  <si>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</si>
  <si>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</si>
  <si>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</si>
  <si>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</si>
  <si>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</si>
  <si>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</si>
  <si>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</si>
  <si>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</si>
  <si>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</si>
  <si>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</si>
  <si>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</si>
  <si>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</si>
  <si>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</si>
  <si>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</si>
  <si>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</si>
  <si>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</si>
  <si>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</si>
  <si>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</si>
  <si>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</si>
  <si>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</si>
  <si>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</si>
  <si>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</si>
  <si>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</si>
  <si>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</si>
  <si>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</si>
  <si>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</si>
  <si>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</si>
  <si>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</si>
  <si>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</si>
  <si>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</si>
  <si>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</si>
  <si>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</si>
  <si>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</si>
  <si>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</si>
  <si>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</si>
  <si>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</si>
  <si>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</si>
  <si>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</si>
  <si>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</si>
  <si>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</si>
  <si>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</si>
  <si>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</si>
  <si>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</si>
  <si>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</si>
  <si>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</si>
  <si>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</si>
  <si>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</si>
  <si>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</si>
  <si>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</si>
  <si>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</si>
  <si>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</si>
  <si>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</si>
  <si>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</si>
  <si>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</si>
  <si>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</si>
  <si>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</si>
  <si>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</si>
  <si>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</si>
  <si>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</si>
  <si>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</si>
  <si>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</si>
  <si>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</si>
  <si>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</si>
  <si>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</si>
  <si>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</si>
  <si>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</si>
  <si>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</si>
  <si>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</si>
  <si>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</si>
  <si>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</si>
  <si>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</si>
  <si>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</si>
  <si>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</si>
  <si>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</si>
  <si>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</si>
  <si>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</si>
  <si>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</si>
  <si>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</si>
  <si>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</si>
  <si>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</si>
  <si>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</si>
  <si>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</si>
  <si>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</si>
  <si>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</si>
  <si>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</si>
  <si>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</si>
  <si>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</si>
  <si>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</si>
  <si>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</si>
  <si>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</si>
  <si>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</si>
  <si>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</si>
  <si>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</si>
  <si>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</si>
  <si>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</si>
  <si>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</si>
  <si>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</si>
  <si>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</si>
  <si>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</si>
  <si>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</si>
  <si>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</si>
  <si>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</si>
  <si>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</si>
  <si>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</si>
  <si>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</si>
  <si>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</si>
  <si>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</si>
  <si>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</si>
  <si>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</si>
  <si>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</si>
  <si>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</si>
  <si>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</si>
  <si>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</si>
  <si>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</si>
  <si>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</si>
  <si>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</si>
  <si>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</si>
  <si>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</si>
  <si>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</si>
  <si>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</si>
  <si>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</si>
  <si>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</si>
  <si>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</si>
  <si>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</si>
  <si>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</si>
  <si>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</si>
  <si>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</si>
  <si>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</si>
  <si>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</si>
  <si>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</si>
  <si>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</si>
  <si>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</si>
  <si>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</si>
  <si>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</si>
  <si>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</si>
  <si>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</si>
  <si>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</si>
  <si>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</si>
  <si>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</si>
  <si>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</si>
  <si>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</si>
  <si>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</si>
  <si>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</si>
  <si>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</si>
  <si>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</si>
  <si>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</si>
  <si>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</si>
  <si>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</si>
  <si>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</si>
  <si>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</si>
  <si>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</si>
  <si>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</si>
  <si>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</si>
  <si>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</si>
  <si>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</si>
  <si>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</si>
  <si>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</si>
  <si>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</si>
  <si>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</si>
  <si>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</si>
  <si>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</si>
  <si>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</si>
  <si>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</si>
  <si>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</si>
  <si>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</si>
  <si>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</si>
  <si>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</si>
  <si>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</si>
  <si>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</si>
  <si>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</si>
  <si>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</si>
  <si>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</si>
  <si>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</si>
  <si>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</si>
  <si>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</si>
  <si>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</si>
  <si>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</si>
  <si>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</si>
  <si>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</si>
  <si>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</si>
  <si>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</si>
  <si>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</si>
  <si>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</si>
  <si>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</si>
  <si>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</si>
  <si>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</si>
  <si>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</si>
  <si>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</si>
  <si>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</si>
  <si>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</si>
  <si>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</si>
  <si>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</si>
  <si>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</si>
  <si>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</si>
  <si>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</si>
  <si>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</si>
  <si>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</si>
  <si>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</si>
  <si>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</si>
  <si>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</si>
  <si>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</si>
  <si>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</si>
  <si>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</si>
  <si>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</si>
  <si>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</si>
  <si>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</si>
  <si>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</si>
  <si>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</si>
  <si>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</si>
  <si>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</si>
  <si>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</si>
  <si>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</si>
  <si>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</si>
  <si>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</si>
  <si>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</si>
  <si>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</si>
  <si>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</si>
  <si>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</si>
  <si>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</si>
  <si>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</si>
  <si>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</si>
  <si>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</si>
  <si>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</si>
  <si>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</si>
  <si>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</si>
  <si>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</si>
  <si>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</si>
  <si>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</si>
  <si>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</si>
  <si>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</si>
  <si>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</si>
  <si>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</si>
  <si>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</si>
  <si>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</si>
  <si>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</si>
  <si>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</si>
  <si>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</si>
  <si>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</si>
  <si>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</si>
  <si>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</si>
  <si>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</si>
  <si>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</si>
  <si>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</si>
  <si>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</si>
  <si>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</si>
  <si>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</si>
  <si>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</si>
  <si>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</si>
  <si>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</si>
  <si>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</si>
  <si>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</si>
  <si>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</si>
  <si>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</si>
  <si>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</si>
  <si>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</si>
  <si>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</si>
  <si>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</si>
  <si>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</si>
  <si>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</si>
  <si>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</si>
  <si>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</si>
  <si>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</si>
  <si>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</si>
  <si>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</si>
  <si>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</si>
  <si>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</si>
  <si>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</si>
  <si>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</si>
  <si>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</si>
  <si>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</si>
  <si>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</si>
  <si>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</si>
  <si>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</si>
  <si>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</si>
  <si>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</si>
  <si>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</si>
  <si>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</si>
  <si>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</si>
  <si>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</si>
  <si>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</si>
  <si>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</si>
  <si>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</si>
  <si>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</si>
  <si>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</si>
  <si>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</si>
  <si>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</si>
  <si>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</si>
  <si>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</si>
  <si>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</si>
  <si>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</si>
  <si>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</si>
  <si>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</si>
  <si>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</si>
  <si>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</si>
  <si>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</si>
  <si>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</si>
  <si>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</si>
  <si>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</si>
  <si>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</si>
  <si>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</si>
  <si>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</si>
  <si>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</si>
  <si>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</si>
  <si>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</si>
  <si>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</si>
  <si>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</si>
  <si>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</si>
  <si>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</si>
  <si>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</si>
  <si>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</si>
  <si>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</si>
  <si>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</si>
  <si>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</si>
  <si>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</si>
  <si>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</si>
  <si>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</si>
  <si>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</si>
  <si>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</si>
  <si>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</si>
  <si>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</si>
  <si>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</si>
  <si>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</si>
  <si>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</si>
  <si>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</si>
  <si>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</si>
  <si>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</si>
  <si>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</si>
  <si>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</si>
  <si>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</si>
  <si>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</si>
  <si>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</si>
  <si>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</si>
  <si>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</si>
  <si>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</si>
  <si>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</si>
  <si>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</si>
  <si>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</si>
  <si>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</si>
  <si>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</si>
  <si>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</si>
  <si>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</si>
  <si>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</si>
  <si>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</si>
  <si>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</si>
  <si>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</si>
  <si>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</si>
  <si>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</si>
  <si>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</si>
  <si>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</si>
  <si>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</si>
  <si>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</si>
  <si>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</si>
  <si>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</si>
  <si>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</si>
  <si>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</si>
  <si>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</si>
  <si>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</si>
  <si>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</si>
  <si>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</si>
  <si>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</si>
  <si>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</si>
  <si>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</si>
  <si>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</si>
  <si>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</si>
  <si>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</si>
  <si>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</si>
  <si>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</si>
  <si>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</si>
  <si>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</si>
  <si>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</si>
  <si>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</si>
  <si>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</si>
  <si>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</si>
  <si>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</si>
  <si>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</si>
  <si>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</si>
  <si>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</si>
  <si>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</si>
  <si>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</si>
  <si>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</si>
  <si>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</si>
  <si>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</si>
  <si>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</si>
  <si>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</si>
  <si>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</si>
  <si>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</si>
  <si>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</si>
  <si>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</si>
  <si>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</si>
  <si>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</si>
  <si>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</si>
  <si>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</si>
  <si>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</si>
  <si>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</si>
  <si>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</si>
  <si>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</si>
  <si>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</si>
  <si>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</si>
  <si>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</si>
  <si>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</si>
  <si>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</si>
  <si>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</si>
  <si>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</si>
  <si>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</si>
  <si>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</si>
  <si>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</si>
  <si>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</si>
  <si>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</si>
  <si>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</si>
  <si>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</si>
  <si>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</si>
  <si>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</si>
  <si>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</si>
  <si>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</si>
  <si>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</si>
  <si>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</si>
  <si>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</si>
  <si>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</si>
  <si>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</si>
  <si>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</si>
  <si>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</si>
  <si>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</si>
  <si>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</si>
  <si>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</si>
  <si>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</si>
  <si>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</si>
  <si>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</si>
  <si>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</si>
  <si>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</si>
  <si>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</si>
  <si>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</si>
  <si>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</si>
  <si>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</si>
  <si>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</si>
  <si>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</si>
  <si>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</si>
  <si>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</si>
  <si>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</si>
  <si>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</si>
  <si>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</si>
  <si>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</si>
  <si>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</si>
  <si>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</si>
  <si>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</si>
  <si>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</si>
  <si>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</si>
  <si>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</si>
  <si>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</si>
  <si>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</si>
  <si>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</si>
  <si>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</si>
  <si>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</si>
  <si>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</si>
  <si>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</si>
  <si>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</si>
  <si>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</si>
  <si>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</si>
  <si>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</si>
  <si>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</si>
  <si>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</si>
  <si>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</si>
  <si>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</si>
  <si>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</si>
  <si>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</si>
  <si>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</si>
  <si>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</si>
  <si>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</si>
  <si>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</si>
  <si>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</si>
  <si>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</si>
  <si>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</si>
  <si>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</si>
  <si>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</si>
  <si>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</si>
  <si>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</si>
  <si>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</si>
  <si>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</si>
  <si>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</si>
  <si>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</si>
  <si>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</si>
  <si>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</si>
  <si>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</si>
  <si>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</si>
  <si>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</si>
  <si>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</si>
  <si>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</si>
  <si>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</si>
  <si>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</si>
  <si>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</si>
  <si>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</si>
  <si>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</si>
  <si>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</si>
  <si>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</si>
  <si>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</si>
  <si>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</si>
  <si>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</si>
  <si>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</si>
  <si>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</si>
  <si>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</si>
  <si>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</si>
  <si>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</si>
  <si>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</si>
  <si>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</si>
  <si>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</si>
  <si>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</si>
  <si>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</si>
  <si>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</si>
  <si>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</si>
  <si>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</si>
  <si>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</si>
  <si>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</si>
  <si>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</si>
  <si>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</si>
  <si>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</si>
  <si>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</si>
  <si>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</si>
  <si>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</si>
  <si>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</si>
  <si>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</si>
  <si>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</si>
  <si>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</si>
  <si>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</si>
  <si>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</si>
  <si>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</si>
  <si>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</si>
  <si>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</si>
  <si>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</si>
  <si>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</si>
  <si>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</si>
  <si>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</si>
  <si>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</si>
  <si>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</si>
  <si>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</si>
  <si>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</si>
  <si>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</si>
  <si>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</si>
  <si>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</si>
  <si>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</si>
  <si>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</si>
  <si>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</si>
  <si>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</si>
  <si>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</si>
  <si>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</si>
  <si>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</si>
  <si>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</si>
  <si>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</si>
  <si>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</si>
  <si>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</si>
  <si>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</si>
  <si>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</si>
  <si>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</si>
  <si>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</si>
  <si>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</si>
  <si>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</si>
  <si>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</si>
  <si>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</si>
  <si>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</si>
  <si>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</si>
  <si>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</si>
  <si>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</si>
  <si>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</si>
  <si>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</si>
  <si>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</si>
  <si>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</si>
  <si>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</si>
  <si>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</si>
  <si>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</si>
  <si>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</si>
  <si>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</si>
  <si>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</si>
  <si>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</si>
  <si>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</si>
  <si>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</si>
  <si>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</si>
  <si>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</si>
  <si>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</si>
  <si>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</si>
  <si>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</si>
  <si>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</si>
  <si>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</si>
  <si>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</si>
  <si>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</si>
  <si>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</si>
  <si>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</si>
  <si>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</si>
  <si>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</si>
  <si>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</si>
  <si>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</si>
  <si>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</si>
  <si>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</si>
  <si>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</si>
  <si>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</si>
  <si>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</si>
  <si>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</si>
  <si>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</si>
  <si>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</si>
  <si>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</si>
  <si>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</si>
  <si>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</si>
  <si>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</si>
  <si>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</si>
  <si>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</si>
  <si>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</si>
  <si>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</si>
  <si>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</si>
  <si>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</si>
  <si>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</si>
  <si>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</si>
  <si>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</si>
  <si>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</si>
  <si>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</si>
  <si>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</si>
  <si>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</si>
  <si>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</si>
  <si>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</si>
  <si>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</si>
  <si>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</si>
  <si>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</si>
  <si>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</si>
  <si>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</si>
  <si>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</si>
  <si>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</si>
  <si>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</si>
  <si>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</si>
  <si>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</si>
  <si>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</si>
  <si>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</si>
  <si>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</si>
  <si>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</si>
  <si>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</si>
  <si>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</si>
  <si>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</si>
  <si>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</si>
  <si>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</si>
  <si>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</si>
  <si>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</si>
  <si>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</si>
  <si>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</si>
  <si>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</si>
  <si>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</si>
  <si>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</si>
  <si>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</si>
  <si>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</si>
  <si>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</si>
  <si>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</si>
  <si>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</si>
  <si>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</si>
  <si>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</si>
  <si>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</si>
  <si>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</si>
  <si>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</si>
  <si>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</si>
  <si>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</si>
  <si>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</si>
  <si>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</si>
  <si>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</si>
  <si>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</si>
  <si>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</si>
  <si>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</si>
  <si>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</si>
  <si>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</si>
  <si>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</si>
  <si>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</si>
  <si>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</si>
  <si>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</si>
  <si>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</si>
  <si>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</si>
  <si>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</si>
  <si>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</si>
  <si>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</si>
  <si>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</si>
  <si>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</si>
  <si>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</si>
  <si>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</si>
  <si>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</si>
  <si>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</si>
  <si>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</si>
  <si>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</si>
  <si>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</si>
  <si>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</si>
  <si>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</si>
  <si>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</si>
  <si>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</si>
  <si>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</si>
  <si>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</si>
  <si>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</si>
  <si>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</si>
  <si>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</si>
  <si>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</si>
  <si>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</si>
  <si>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</si>
  <si>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</si>
  <si>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</si>
  <si>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</si>
  <si>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</si>
  <si>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</si>
  <si>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</si>
  <si>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</si>
  <si>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</si>
  <si>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</si>
  <si>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</si>
  <si>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</si>
  <si>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</si>
  <si>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</si>
  <si>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</si>
  <si>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</si>
  <si>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</si>
  <si>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</si>
  <si>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</si>
  <si>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</si>
  <si>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</si>
  <si>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</si>
  <si>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</si>
  <si>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</si>
  <si>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</si>
  <si>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</si>
  <si>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</si>
  <si>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</si>
  <si>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</si>
  <si>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</si>
  <si>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</si>
  <si>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</si>
  <si>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</si>
  <si>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</si>
  <si>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</si>
  <si>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</si>
  <si>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</si>
  <si>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</si>
  <si>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</si>
  <si>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</si>
  <si>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</si>
  <si>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</si>
  <si>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</si>
  <si>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</si>
  <si>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</si>
  <si>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</si>
  <si>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</si>
  <si>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</si>
  <si>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</si>
  <si>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</si>
  <si>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</si>
  <si>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</si>
  <si>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</si>
  <si>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</si>
  <si>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</si>
  <si>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</si>
  <si>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</si>
  <si>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</si>
  <si>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</si>
  <si>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</si>
  <si>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</si>
  <si>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</si>
  <si>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</si>
  <si>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</si>
  <si>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</si>
  <si>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</si>
  <si>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</si>
  <si>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</si>
  <si>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</si>
  <si>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</si>
  <si>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</si>
  <si>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</si>
  <si>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</si>
  <si>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</si>
  <si>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</si>
  <si>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</si>
  <si>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</si>
  <si>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</si>
  <si>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</si>
  <si>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</si>
  <si>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</si>
  <si>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</si>
  <si>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</si>
  <si>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</si>
  <si>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</si>
  <si>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</si>
  <si>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</si>
  <si>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</si>
  <si>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</si>
  <si>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</si>
  <si>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</si>
  <si>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</si>
  <si>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</si>
  <si>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</si>
  <si>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</si>
  <si>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</si>
  <si>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</si>
  <si>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</si>
  <si>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</si>
  <si>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</si>
  <si>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</si>
  <si>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</si>
  <si>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</si>
  <si>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</si>
  <si>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</si>
  <si>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</si>
  <si>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</si>
  <si>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</si>
  <si>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</si>
  <si>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</si>
  <si>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</si>
  <si>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</si>
  <si>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</si>
  <si>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</si>
  <si>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</si>
  <si>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</si>
  <si>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</si>
  <si>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</si>
  <si>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</si>
  <si>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</si>
  <si>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</si>
  <si>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</si>
  <si>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</si>
  <si>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</si>
  <si>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</si>
  <si>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</si>
  <si>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</si>
  <si>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</si>
  <si>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</si>
  <si>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</si>
  <si>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</si>
  <si>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</si>
  <si>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</si>
  <si>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</si>
  <si>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</si>
  <si>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</si>
  <si>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</si>
  <si>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</si>
  <si>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</si>
  <si>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</si>
  <si>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</si>
  <si>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</si>
  <si>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</si>
  <si>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</si>
  <si>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</si>
  <si>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</si>
  <si>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</si>
  <si>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</si>
  <si>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</si>
  <si>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</si>
  <si>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</si>
  <si>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</si>
  <si>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</si>
  <si>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</si>
  <si>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</si>
  <si>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</si>
  <si>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</si>
  <si>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</si>
  <si>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</si>
  <si>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</si>
  <si>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</si>
  <si>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</si>
  <si>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</si>
  <si>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</si>
  <si>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</si>
  <si>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</si>
  <si>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</si>
  <si>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</si>
  <si>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</si>
  <si>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</si>
  <si>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</si>
  <si>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</si>
  <si>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</si>
  <si>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</si>
  <si>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</si>
  <si>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</si>
  <si>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</si>
  <si>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</si>
  <si>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</si>
  <si>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</si>
  <si>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</si>
  <si>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</si>
  <si>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</si>
  <si>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</si>
  <si>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</si>
  <si>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</si>
  <si>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</si>
  <si>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</si>
  <si>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</si>
  <si>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</si>
  <si>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</si>
  <si>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</si>
  <si>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</si>
  <si>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</si>
  <si>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</si>
  <si>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</si>
  <si>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</si>
  <si>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</si>
  <si>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</si>
  <si>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</si>
  <si>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</si>
  <si>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</si>
  <si>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</si>
  <si>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</si>
  <si>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</si>
  <si>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</si>
  <si>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</si>
  <si>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</si>
  <si>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</si>
  <si>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</si>
  <si>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</si>
  <si>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</si>
  <si>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</si>
  <si>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</si>
  <si>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</si>
  <si>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</si>
  <si>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</si>
  <si>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</si>
  <si>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</si>
  <si>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</si>
  <si>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</si>
  <si>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</si>
  <si>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</si>
  <si>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</si>
  <si>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</si>
  <si>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</si>
  <si>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</si>
  <si>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</si>
  <si>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</si>
  <si>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</si>
  <si>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</si>
  <si>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</si>
  <si>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</si>
  <si>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</si>
  <si>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</si>
  <si>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</si>
  <si>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</si>
  <si>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</si>
  <si>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</si>
  <si>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</si>
  <si>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</si>
  <si>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</si>
  <si>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</si>
  <si>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</si>
  <si>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</si>
  <si>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</si>
  <si>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</si>
  <si>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</si>
  <si>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</si>
  <si>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</si>
  <si>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</si>
  <si>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</si>
  <si>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</si>
  <si>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</si>
  <si>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</si>
  <si>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</si>
  <si>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</si>
  <si>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</si>
  <si>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</si>
  <si>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</si>
  <si>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</si>
  <si>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</si>
  <si>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</si>
  <si>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</si>
  <si>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</si>
  <si>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</si>
  <si>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</si>
  <si>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</si>
  <si>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</si>
  <si>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</si>
  <si>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</si>
  <si>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</si>
  <si>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</si>
  <si>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</si>
  <si>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</si>
  <si>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</si>
  <si>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</si>
  <si>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</si>
  <si>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</si>
  <si>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</si>
  <si>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</si>
  <si>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</si>
  <si>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</si>
  <si>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</si>
  <si>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</si>
  <si>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</si>
  <si>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</si>
  <si>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</si>
  <si>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</si>
  <si>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</si>
  <si>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</si>
  <si>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</si>
  <si>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</si>
  <si>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</si>
  <si>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</si>
  <si>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</si>
  <si>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</si>
  <si>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</si>
  <si>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</si>
  <si>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</si>
  <si>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</si>
  <si>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</si>
  <si>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</si>
  <si>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</si>
  <si>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</si>
  <si>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</si>
  <si>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</si>
  <si>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</si>
  <si>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</si>
  <si>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</si>
  <si>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</si>
  <si>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</si>
  <si>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</si>
  <si>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</si>
  <si>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</si>
  <si>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</si>
  <si>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</si>
  <si>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</si>
  <si>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</si>
  <si>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</si>
  <si>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</si>
  <si>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</si>
  <si>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</si>
  <si>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</si>
  <si>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</si>
  <si>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</si>
  <si>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</si>
  <si>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</si>
  <si>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</si>
  <si>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</si>
  <si>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</si>
  <si>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</si>
  <si>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</si>
  <si>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</si>
  <si>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</si>
  <si>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</si>
  <si>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</si>
  <si>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</si>
  <si>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</si>
  <si>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</si>
  <si>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</si>
  <si>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</si>
  <si>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</si>
  <si>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</si>
  <si>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</si>
  <si>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</si>
  <si>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</si>
  <si>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</si>
  <si>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</si>
  <si>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</si>
  <si>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</si>
  <si>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</si>
  <si>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</si>
  <si>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</si>
  <si>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</si>
  <si>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</si>
  <si>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</si>
  <si>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</si>
  <si>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</si>
  <si>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</si>
  <si>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</si>
  <si>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</si>
  <si>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</si>
  <si>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</si>
  <si>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</si>
  <si>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</si>
  <si>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</si>
  <si>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</si>
  <si>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</si>
  <si>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</si>
  <si>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</si>
  <si>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</si>
  <si>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</si>
  <si>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</si>
  <si>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</si>
  <si>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</si>
  <si>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</si>
  <si>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</si>
  <si>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</si>
  <si>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</si>
  <si>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</si>
  <si>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</si>
  <si>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</si>
  <si>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</si>
  <si>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</si>
  <si>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</si>
  <si>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</si>
  <si>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</si>
  <si>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</si>
  <si>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</si>
  <si>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</si>
  <si>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</si>
  <si>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</si>
  <si>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</si>
  <si>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</si>
  <si>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</si>
  <si>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</si>
  <si>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</si>
  <si>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</si>
  <si>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</si>
  <si>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</si>
  <si>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</si>
  <si>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</si>
  <si>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</si>
  <si>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</si>
  <si>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</si>
  <si>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</si>
  <si>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</si>
  <si>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</si>
  <si>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</si>
  <si>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</si>
  <si>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</si>
  <si>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</si>
  <si>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</si>
  <si>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</si>
  <si>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</si>
  <si>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</si>
  <si>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</si>
  <si>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</si>
  <si>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</si>
  <si>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</si>
  <si>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</si>
  <si>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</si>
  <si>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</si>
  <si>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</si>
  <si>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</si>
  <si>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</si>
  <si>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</si>
  <si>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</si>
  <si>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</si>
  <si>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</si>
  <si>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</si>
  <si>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</si>
  <si>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</si>
  <si>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</si>
  <si>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</si>
  <si>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</si>
  <si>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</si>
  <si>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</si>
  <si>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</si>
  <si>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</si>
  <si>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</si>
  <si>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</si>
  <si>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</si>
  <si>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</si>
  <si>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</si>
  <si>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</si>
  <si>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</si>
  <si>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</si>
  <si>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</si>
  <si>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</si>
  <si>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</si>
  <si>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</si>
  <si>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</si>
  <si>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</si>
  <si>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</si>
  <si>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</si>
  <si>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</si>
  <si>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</si>
  <si>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</si>
  <si>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</si>
  <si>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</si>
  <si>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</si>
  <si>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</si>
  <si>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</si>
  <si>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</si>
  <si>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</si>
  <si>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</si>
  <si>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</si>
  <si>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</si>
  <si>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</si>
  <si>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</si>
  <si>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</si>
  <si>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</si>
  <si>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</si>
  <si>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</si>
  <si>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</si>
  <si>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</si>
  <si>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</si>
  <si>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</si>
  <si>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</si>
  <si>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</si>
  <si>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</si>
  <si>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</si>
  <si>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</si>
  <si>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</si>
  <si>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</si>
  <si>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</si>
  <si>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</si>
  <si>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</si>
  <si>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</si>
  <si>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</si>
  <si>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</si>
  <si>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</si>
  <si>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</si>
  <si>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</si>
  <si>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</si>
  <si>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</si>
  <si>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</si>
  <si>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</si>
  <si>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</si>
  <si>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</si>
  <si>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</si>
  <si>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</si>
  <si>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</si>
  <si>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</si>
  <si>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</si>
  <si>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</si>
  <si>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</si>
  <si>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</si>
  <si>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</si>
  <si>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</si>
  <si>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</si>
  <si>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</si>
  <si>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</si>
  <si>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</si>
  <si>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</si>
  <si>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</si>
  <si>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</si>
  <si>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</si>
  <si>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</si>
  <si>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</si>
  <si>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</si>
  <si>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</si>
  <si>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</si>
  <si>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</si>
  <si>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</si>
  <si>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</si>
  <si>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</si>
  <si>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</si>
  <si>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</si>
  <si>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</si>
  <si>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</si>
  <si>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</si>
  <si>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</si>
  <si>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</si>
  <si>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</si>
  <si>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</si>
  <si>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</si>
  <si>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</si>
  <si>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</si>
  <si>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</si>
  <si>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</si>
  <si>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</si>
  <si>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</si>
  <si>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</si>
  <si>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</si>
  <si>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</si>
  <si>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</si>
  <si>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</si>
  <si>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</si>
  <si>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</si>
  <si>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</si>
  <si>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</si>
  <si>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</si>
  <si>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</si>
  <si>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</si>
  <si>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</si>
  <si>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</si>
  <si>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</si>
  <si>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</si>
  <si>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</si>
  <si>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</si>
  <si>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</si>
  <si>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</si>
  <si>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</si>
  <si>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</si>
  <si>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</si>
  <si>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</si>
  <si>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</si>
  <si>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</si>
  <si>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</si>
  <si>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</si>
  <si>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</si>
  <si>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</si>
  <si>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</si>
  <si>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</si>
  <si>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</si>
  <si>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</si>
  <si>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</si>
  <si>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</si>
  <si>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</si>
  <si>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</si>
  <si>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</si>
  <si>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</si>
  <si>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</si>
  <si>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</si>
  <si>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</si>
  <si>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</si>
  <si>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</si>
  <si>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</si>
  <si>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</si>
  <si>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</si>
  <si>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</si>
  <si>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</si>
  <si>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</si>
  <si>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</si>
  <si>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</si>
  <si>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</si>
  <si>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</si>
  <si>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</si>
  <si>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</si>
  <si>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</si>
  <si>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</si>
  <si>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</si>
  <si>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</si>
  <si>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</si>
  <si>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</si>
  <si>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</si>
  <si>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</si>
  <si>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</si>
  <si>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</si>
  <si>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</si>
  <si>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</si>
  <si>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</si>
  <si>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</si>
  <si>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</si>
  <si>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</si>
  <si>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</si>
  <si>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</si>
  <si>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</si>
  <si>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</si>
  <si>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</si>
  <si>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</si>
  <si>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</si>
  <si>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</si>
  <si>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</si>
  <si>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</si>
  <si>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</si>
  <si>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</si>
  <si>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</si>
  <si>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</si>
  <si>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</si>
  <si>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</si>
  <si>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</si>
  <si>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</si>
  <si>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</si>
  <si>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</si>
  <si>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</si>
  <si>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</si>
  <si>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</si>
  <si>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</si>
  <si>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</si>
  <si>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</si>
  <si>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</si>
  <si>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</si>
  <si>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</si>
  <si>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</si>
  <si>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</si>
  <si>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</si>
  <si>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</si>
  <si>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</si>
  <si>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</si>
  <si>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</si>
  <si>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</si>
  <si>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</si>
  <si>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</si>
  <si>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</si>
  <si>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</si>
  <si>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</si>
  <si>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</si>
  <si>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</si>
  <si>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</si>
  <si>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</si>
  <si>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</si>
  <si>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</si>
  <si>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</si>
  <si>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</si>
  <si>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</si>
  <si>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</si>
  <si>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</si>
  <si>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</si>
  <si>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</si>
  <si>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</si>
  <si>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</si>
  <si>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</si>
  <si>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</si>
  <si>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</si>
  <si>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</si>
  <si>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</si>
  <si>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</si>
  <si>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</si>
  <si>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</si>
  <si>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</si>
  <si>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</si>
  <si>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</si>
  <si>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</si>
  <si>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</si>
  <si>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</si>
  <si>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</si>
  <si>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</si>
  <si>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</si>
  <si>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</si>
  <si>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</si>
  <si>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</si>
  <si>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</si>
  <si>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</si>
  <si>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</si>
  <si>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</si>
  <si>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</si>
  <si>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</si>
  <si>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</si>
  <si>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</si>
  <si>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</si>
  <si>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</si>
  <si>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</si>
  <si>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</si>
  <si>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</si>
  <si>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</si>
  <si>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</si>
  <si>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</si>
  <si>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</si>
  <si>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</si>
  <si>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</si>
  <si>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</si>
  <si>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</si>
  <si>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</si>
  <si>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</si>
  <si>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</si>
  <si>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</si>
  <si>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</si>
  <si>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</si>
  <si>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</si>
  <si>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</si>
  <si>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</si>
  <si>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</si>
  <si>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</si>
  <si>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</si>
  <si>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</si>
  <si>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</si>
  <si>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</si>
  <si>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</si>
  <si>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</si>
  <si>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</si>
  <si>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</si>
  <si>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</si>
  <si>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</si>
  <si>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</si>
  <si>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</si>
  <si>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</si>
  <si>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</si>
  <si>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</si>
  <si>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</si>
  <si>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</si>
  <si>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</si>
  <si>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</si>
  <si>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</si>
  <si>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</si>
  <si>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</si>
  <si>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</si>
  <si>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</si>
  <si>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</si>
  <si>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</si>
  <si>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</si>
  <si>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</si>
  <si>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</si>
  <si>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</si>
  <si>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</si>
  <si>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</si>
  <si>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</si>
  <si>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</si>
  <si>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</si>
  <si>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</si>
  <si>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</si>
  <si>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</si>
  <si>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</si>
  <si>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</si>
  <si>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</si>
  <si>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</si>
  <si>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</si>
  <si>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</si>
  <si>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</si>
  <si>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</si>
  <si>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</si>
  <si>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</si>
  <si>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</si>
  <si>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</si>
  <si>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</si>
  <si>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</si>
  <si>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</si>
  <si>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</si>
  <si>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</si>
  <si>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</si>
  <si>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</si>
  <si>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</si>
  <si>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</si>
  <si>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</si>
  <si>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</si>
  <si>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PCM-20251030-00000802</t>
  </si>
  <si>
    <t xml:space="preserve">Site located at Salwa Border,EM team still at gate waiting to approval </t>
  </si>
  <si>
    <t>PCM-20251030-00001110</t>
  </si>
  <si>
    <t>EM team need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</si>
  <si>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</si>
  <si>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</si>
  <si>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</si>
  <si>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</si>
  <si>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</si>
  <si>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</si>
  <si>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</si>
  <si>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</si>
  <si>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</si>
  <si>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</si>
  <si>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</si>
  <si>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</si>
  <si>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</si>
  <si>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</si>
  <si>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</si>
  <si>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</si>
  <si>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</si>
  <si>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</si>
  <si>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</si>
  <si>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</si>
  <si>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</si>
  <si>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</si>
  <si>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</si>
  <si>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</si>
  <si>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</si>
  <si>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</si>
  <si>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</si>
  <si>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</si>
  <si>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</si>
  <si>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</si>
  <si>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</si>
  <si>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</si>
  <si>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</si>
  <si>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</si>
  <si>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</si>
  <si>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</si>
  <si>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</si>
  <si>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</si>
  <si>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</si>
  <si>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</si>
  <si>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</si>
  <si>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</si>
  <si>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</si>
  <si>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</si>
  <si>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</si>
  <si>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</si>
  <si>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</si>
  <si>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</si>
  <si>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</si>
  <si>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</si>
  <si>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</si>
  <si>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</si>
  <si>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</si>
  <si>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</si>
  <si>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</si>
  <si>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</si>
  <si>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</si>
  <si>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</si>
  <si>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</si>
  <si>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</si>
  <si>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</si>
  <si>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</si>
  <si>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</si>
  <si>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</si>
  <si>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</si>
  <si>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</si>
  <si>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</si>
  <si>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</si>
  <si>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</si>
  <si>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</si>
  <si>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</si>
  <si>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</si>
  <si>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</si>
  <si>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</si>
  <si>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</si>
  <si>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</si>
  <si>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</si>
  <si>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</si>
  <si>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</si>
  <si>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</si>
  <si>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</si>
  <si>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</si>
  <si>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</si>
  <si>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</si>
  <si>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</si>
  <si>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</si>
  <si>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PCM-20251030-00000633</t>
  </si>
  <si>
    <t xml:space="preserve">SCECO team working at area and EM team saving HUB site </t>
  </si>
  <si>
    <t>NO PCM</t>
  </si>
  <si>
    <t>EM team on the way to saving HUB site UKHA0735</t>
  </si>
  <si>
    <t>PCM-20251030-00001041</t>
  </si>
  <si>
    <t>EM team on the way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</si>
  <si>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</si>
  <si>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</si>
  <si>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</si>
  <si>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</si>
  <si>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</si>
  <si>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</si>
  <si>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PCM-20251030-00000878</t>
  </si>
  <si>
    <t xml:space="preserve">team need 30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</si>
</sst>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0" totalsRowShown="0" headerRowDxfId="174" dataDxfId="173" headerRowBorderDxfId="171" tableBorderDxfId="172" totalsRowBorderDxfId="170">
  <autoFilter ref="A1:L1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1" totalsRowShown="0" headerRowDxfId="48" dataDxfId="47" headerRowBorderDxfId="45" tableBorderDxfId="46" totalsRowBorderDxfId="44">
  <autoFilter ref="A1:L15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6" totalsRowShown="0" headerRowDxfId="15" dataDxfId="14" headerRowBorderDxfId="12" tableBorderDxfId="13">
  <autoFilter ref="A1:L5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0"/>
  <sheetViews>
    <sheetView workbookViewId="0">
      <selection activeCell="K7" sqref="K6:K7"/>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297.63456168981793</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1.0156265046316548</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70" t="s">
        <v>21602</v>
      </c>
      <c r="E4" s="135" t="s">
        <v>39021</v>
      </c>
      <c r="F4" s="171">
        <v>45960.463692129626</v>
      </c>
      <c r="G4" s="137">
        <f ca="1">IFERROR(NOW()-F4,"")</f>
        <v>0.1192954861180624</v>
      </c>
      <c r="H4" s="136">
        <v>45960.458136574074</v>
      </c>
      <c r="I4" s="134" t="str">
        <f>IFERROR(VLOOKUP(D4,DB!A:F,6,0),"")</f>
        <v>Generator-SG</v>
      </c>
      <c r="J4" s="134" t="str">
        <f>IFERROR(VLOOKUP(D4,DB!A:G,7,0),"")</f>
        <v>Vandalized</v>
      </c>
      <c r="K4" s="138" t="s">
        <v>39026</v>
      </c>
      <c r="L4" s="139" t="str">
        <f>IFERROR(VLOOKUP(D4,DB!A:I,9,0),"")</f>
        <v>Latis</v>
      </c>
    </row>
    <row r="5" spans="1:15" ht="15" customHeight="1">
      <c r="A5" s="133" t="s">
        <v>39027</v>
      </c>
      <c r="B5" s="134" t="str">
        <f>IFERROR(VLOOKUP(D5,DB!A:K,11,0),"")</f>
        <v>R1</v>
      </c>
      <c r="C5" s="134">
        <v>1</v>
      </c>
      <c r="D5" s="170" t="s">
        <v>19748</v>
      </c>
      <c r="E5" s="135" t="s">
        <v>39021</v>
      </c>
      <c r="F5" s="136">
        <v>45960.570636574077</v>
      </c>
      <c r="G5" s="137">
        <f ca="1">IFERROR(NOW()-F5,"")</f>
        <v>1.2351041666988749E-2</v>
      </c>
      <c r="H5" s="136">
        <v>45960.562303240738</v>
      </c>
      <c r="I5" s="134" t="str">
        <f>IFERROR(VLOOKUP(D5,DB!A:F,6,0),"")</f>
        <v>SCECO</v>
      </c>
      <c r="J5" s="134" t="str">
        <f>IFERROR(VLOOKUP(D5,DB!A:G,7,0),"")</f>
        <v>No BB Design+No BB Shifted</v>
      </c>
      <c r="K5" s="138" t="s">
        <v>39028</v>
      </c>
      <c r="L5" s="139" t="str">
        <f>IFERROR(VLOOKUP(D5,DB!A:I,9,0),"")</f>
        <v>Latis</v>
      </c>
    </row>
    <row r="6" spans="1:15" ht="15" customHeight="1">
      <c r="A6" s="133"/>
      <c r="B6" s="134" t="str">
        <f>IFERROR(VLOOKUP(D6,DB!A:K,11,0),"")</f>
        <v/>
      </c>
      <c r="C6" s="134"/>
      <c r="D6" s="134"/>
      <c r="E6" s="135"/>
      <c r="F6" s="136"/>
      <c r="G6" s="137">
        <f ca="1">IFERROR(NOW()-F6,"")</f>
        <v>45960.582987615744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45960.582987615744</v>
      </c>
      <c r="H7" s="136"/>
      <c r="I7" s="134" t="str">
        <f>IFERROR(VLOOKUP(D7,DB!A:F,6,0),"")</f>
        <v/>
      </c>
      <c r="J7" s="134" t="str">
        <f>IFERROR(VLOOKUP(D7,DB!A:G,7,0),"")</f>
        <v/>
      </c>
      <c r="K7" s="138"/>
      <c r="L7" s="139" t="str">
        <f>IFERROR(VLOOKUP(D7,DB!A:I,9,0),"")</f>
        <v/>
      </c>
    </row>
    <row r="8" spans="1:15" ht="15" customHeight="1">
      <c r="A8" s="145"/>
      <c r="B8" s="146" t="str">
        <f>IFERROR(VLOOKUP(D8,DB!A:K,11,0),"")</f>
        <v/>
      </c>
      <c r="C8" s="146"/>
      <c r="D8" s="146"/>
      <c r="E8" s="147"/>
      <c r="F8" s="148"/>
      <c r="G8" s="149">
        <f ca="1">IFERROR(NOW()-F8,"")</f>
        <v>45960.582987615744</v>
      </c>
      <c r="H8" s="148"/>
      <c r="I8" s="146" t="str">
        <f>IFERROR(VLOOKUP(D8,DB!A:F,6,0),"")</f>
        <v/>
      </c>
      <c r="J8" s="146" t="str">
        <f>IFERROR(VLOOKUP(D8,DB!A:G,7,0),"")</f>
        <v/>
      </c>
      <c r="K8" s="150"/>
      <c r="L8" s="151" t="str">
        <f>IFERROR(VLOOKUP(D8,DB!A:I,9,0),"")</f>
        <v/>
      </c>
    </row>
    <row r="9" spans="1:15" ht="15" customHeight="1">
      <c r="A9" s="133"/>
      <c r="B9" s="134" t="str">
        <f>IFERROR(VLOOKUP(D9,DB!A:K,11,0),"")</f>
        <v/>
      </c>
      <c r="C9" s="134"/>
      <c r="D9" s="134"/>
      <c r="E9" s="135"/>
      <c r="F9" s="136"/>
      <c r="G9" s="137">
        <f ca="1">IFERROR(NOW()-F9,"")</f>
        <v>45960.582987615744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45960.582987615744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45960.582987615744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45960.582987615744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45960.582987615744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45960.582987615744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45960.582987615744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80"/>
      <c r="E16" s="135"/>
      <c r="F16" s="136"/>
      <c r="G16" s="137">
        <f ca="1">IFERROR(NOW()-F16,"")</f>
        <v>45960.582987615744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45960.582987615744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45960.582987615744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45960.582987615744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45960.582987615744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45960.582987615744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45960.582987615744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45960.582987615744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45960.582987615744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45960.582987615744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45960.582987615744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45960.582987615744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45960.582987615744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45960.582987615744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45960.582987615744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45960.582987615744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45960.582987615744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45960.582987615744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45960.582987615744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45960.582987615744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45960.582987615744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45960.582987615744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45960.582987615744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45960.582987615744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45960.582987615744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45960.582987615744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45960.582987615744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45960.582987615744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45960.582987615744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45960.582987615744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45960.582987615744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45960.582987615744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45960.582987615744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45960.582987615744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45960.582987615744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45960.582987615744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45960.582987615744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45960.582987615744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45960.582987615744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45960.582987615744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45960.582987615744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45960.582987615744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45960.582987615744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45960.582987615744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45960.582987615744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45960.582987615744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45960.582987615744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45960.582987615744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45960.582987615744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45960.582987615744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45960.582987615744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45960.582987615744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45960.582987615744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45960.582987615744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45960.582987615744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45960.582987615744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45960.582987615744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45960.582987615744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45960.582987615744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45960.582987615744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45960.582987615744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45960.582987615744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45960.582987615744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45960.582987615744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45960.582987615744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45960.582987615744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45960.582987615744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45960.582987615744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45960.582987615744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45960.582987615744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45960.582987615744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45960.582987615744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45960.582987615744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45960.582987615744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45960.582987615744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45960.582987615744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45960.582987615744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45960.582987615744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45960.582987615744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45960.582987615744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45960.582987615744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45960.582987615744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45960.582987615744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45960.582987615744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45960.582987615744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45960.582987615744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45960.582987615744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45960.582987615744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45960.582987615744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45960.582987615744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45960.582987615744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45960.582987615744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45960.582987615744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45960.582987615744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45960.582987615744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45960.582987615744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45960.582987615744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45960.582987615744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45960.582987615744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45960.582987615744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45960.582987615744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45960.582987615744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45960.582987615744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45960.582987615744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45960.582987615744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45960.582987615744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45960.582987615744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45960.582987615744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45960.582987615744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45960.582987615744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45960.582987615744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45960.582987615744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45960.582987615744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45960.582987615744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45960.582987615744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45960.582987615744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45960.582987615744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45960.582987615744</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45960.582987615744</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45960.582987615744</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45960.582987615744</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45960.582987615744</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45960.582987615744</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45960.582987615744</v>
      </c>
      <c r="H139" s="136"/>
      <c r="I139" s="134" t="str">
        <f>IFERROR(VLOOKUP(D139,DB!A:F,6,0),"")</f>
        <v/>
      </c>
      <c r="J139" s="134" t="str">
        <f>IFERROR(VLOOKUP(D139,DB!A:G,7,0),"")</f>
        <v/>
      </c>
      <c r="K139" s="138"/>
      <c r="L139" s="139" t="str">
        <f>IFERROR(VLOOKUP(D139,DB!A:I,9,0),"")</f>
        <v/>
      </c>
    </row>
    <row r="140" spans="1:12" ht="15" customHeight="1">
      <c r="A140" s="145"/>
      <c r="B140" s="146" t="str">
        <f>IFERROR(VLOOKUP(D140,DB!A:K,11,0),"")</f>
        <v/>
      </c>
      <c r="C140" s="146"/>
      <c r="D140" s="146"/>
      <c r="E140" s="147"/>
      <c r="F140" s="148"/>
      <c r="G140" s="149">
        <f ca="1">IFERROR(NOW()-F140,"")</f>
        <v>45960.582987615744</v>
      </c>
      <c r="H140" s="148"/>
      <c r="I140" s="146" t="str">
        <f>IFERROR(VLOOKUP(D140,DB!A:F,6,0),"")</f>
        <v/>
      </c>
      <c r="J140" s="146" t="str">
        <f>IFERROR(VLOOKUP(D140,DB!A:G,7,0),"")</f>
        <v/>
      </c>
      <c r="K140" s="150"/>
      <c r="L140" s="151" t="str">
        <f>IFERROR(VLOOKUP(D140,DB!A:I,9,0),"")</f>
        <v/>
      </c>
    </row>
  </sheetData>
  <customSheetViews>
    <customSheetView guid="{F6042A99-DD27-4453-835D-0834D95730CC}" filter="1" showAutoFilter="1">
      <pageMargins left="0" right="0" top="0" bottom="0" header="0" footer="0"/>
      <autoFilter ref="B1:M1" xr:uid="{F7D6A80A-CD2B-4AFB-B520-99B1CAFB3DE5}"/>
    </customSheetView>
  </customSheetViews>
  <dataValidations count="2">
    <dataValidation allowBlank="1" showInputMessage="1" showErrorMessage="1" sqref="E1" xr:uid="{5DBA255D-CDD9-49FB-AD3C-AF70AB4EE696}"/>
    <dataValidation type="list" allowBlank="1" showInputMessage="1" showErrorMessage="1" sqref="E2:E1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135.58314965278259</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1.8409042824132484</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45960.582987615744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45960.582987615744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45960.582987615744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45960.582987615744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45960.582987615744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45960.582987615744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45960.582987615744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45960.582987615744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45960.582987615744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45960.582987615744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45960.582987615744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45960.582987615744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45960.582987615744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45960.582987615744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45960.582987615744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45960.582987615744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45960.582987615744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45960.582987615744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45960.582987615744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45960.582987615744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45960.582987615744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45960.582987615744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45960.582987615744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45960.582987615744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45960.582987615744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45960.582987615744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45960.582987615744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45960.582987615744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45960.582987615744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45960.582987615744</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45960.582987615744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45960.582987615744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45960.582987615744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45960.582987615744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45960.582987615744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45960.582987615744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45960.582987615744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45960.582987615744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45960.582987615744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45960.582987615744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45960.582987615744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45960.582987615744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45960.582987615744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45960.582987615744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45960.582987615744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45960.582987615744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45960.582987615744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45960.582987615744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45960.582987615744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45960.582987615744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45960.582987615744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45960.582987615744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45960.582987615744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45960.582987615744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45960.582987615744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45960.582987615744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45960.582987615744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45960.582987615744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45960.582987615744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45960.582987615744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45960.582987615744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45960.582987615744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45960.582987615744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45960.582987615744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45960.582987615744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45960.582987615744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45960.582987615744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45960.582987615744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45960.582987615744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45960.582987615744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45960.582987615744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45960.582987615744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45960.582987615744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45960.582987615744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45960.582987615744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45960.582987615744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45960.582987615744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45960.582987615744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45960.582987615744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45960.582987615744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45960.582987615744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45960.582987615744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45960.582987615744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45960.582987615744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45960.582987615744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45960.582987615744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45960.582987615744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45960.582987615744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45960.582987615744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45960.582987615744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45960.582987615744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45960.582987615744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45960.582987615744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45960.582987615744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45960.582987615744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45960.582987615744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45960.582987615744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45960.582987615744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45960.582987615744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45960.582987615744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45960.582987615744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45960.582987615744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45960.582987615744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45960.582987615744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45960.582987615744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45960.582987615744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45960.582987615744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45960.582987615744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45960.582987615744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45960.582987615744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45960.582987615744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45960.582987615744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45960.582987615744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45960.582987615744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45960.582987615744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45960.582987615744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45960.582987615744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45960.582987615744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45960.582987615744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45960.582987615744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45960.582987615744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45960.582987615744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45960.582987615744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45960.582987615744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45960.582987615744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45960.582987615744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45960.582987615744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45960.582987615744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45960.582987615744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45960.582987615744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45960.582987615744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45960.582987615744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45960.582987615744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45960.582987615744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45960.582987615744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45960.582987615744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45960.582987615744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45960.582987615744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45960.582987615744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45960.582987615744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45960.582987615744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45960.582987615744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45960.582987615744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45960.582987615744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45960.582987615744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45960.582987615744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45960.582987615744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45960.582987615744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45960.582987615744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45960.582987615744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45960.582987615744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45960.582987615744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45960.582987615744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45960.582987615744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45960.582987615744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45960.582987615744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45960.582987615744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45960.582987615744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45960.582987615744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45960.582987615744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45960.582987615744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45960.582987615744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45960.582987615744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45960.582987615744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45960.582987615744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45960.582987615744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45960.582987615744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45960.582987615744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45960.582987615744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45960.582987615744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45960.582987615744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45960.582987615744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45960.582987615744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45960.582987615744</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45960.582987615744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45960.582987615744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45960.582987615744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45960.582987615744</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45960.582987615744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45960.582987615744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45960.582987615744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45960.582987615744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45960.582987615744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45960.582987615744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45960.582987615744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45960.582987615744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45960.582987615744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45960.582987615744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45960.582987615744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45960.582987615744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45960.582987615744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45960.582987615744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45960.582987615744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45960.582987615744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45960.582987615744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45960.582987615744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45960.582987615744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45960.582987615744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45960.582987615744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45960.582987615744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45960.582987615744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45960.582987615744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45960.582987615744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45960.582987615744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45960.582987615744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45960.582987615744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45960.582987615744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45960.582987615744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45960.582987615744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45960.582987615744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45960.582987615744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45960.582987615744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45960.582987615744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45960.582987615744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45960.582987615744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45960.582987615744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45960.582987615744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45960.582987615744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45960.582987615744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45960.582987615744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45960.582987615744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45960.582987615744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45960.582987615744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45960.582987615744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45960.582987615744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45960.582987615744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45960.582987615744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45960.582987615744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45960.582987615744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45960.582987615744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45960.582987615744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45960.582987615744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45960.582987615744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45960.582987615744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45960.582987615744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45960.582987615744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45960.582987615744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45960.582987615744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45960.582987615744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45960.582987615744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45960.582987615744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45960.582987615744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45960.582987615744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45960.582987615744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45960.582987615744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45960.582987615744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45960.582987615744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45960.582987615744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45960.582987615744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45960.582987615744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45960.582987615744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45960.582987615744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45960.582987615744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45960.582987615744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45960.582987615744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45960.582987615744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45960.582987615744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45960.582987615744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45960.582987615744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45960.582987615744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45960.582987615744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45960.582987615744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45960.582987615744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45960.582987615744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45960.582987615744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45960.582987615744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45960.582987615744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45960.582987615744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45960.582987615744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45960.582987615744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45960.582987615744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45960.582987615744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45960.582987615744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45960.582987615744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45960.582987615744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45960.582987615744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45960.582987615744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45960.582987615744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45960.582987615744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45960.582987615744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45960.582987615744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45960.582987615744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45960.582987615744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45960.582987615744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45960.582987615744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45960.582987615744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45960.582987615744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45960.582987615744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45960.582987615744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45960.582987615744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45960.582987615744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45960.582987615744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45960.582987615744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45960.582987615744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45960.582987615744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45960.582987615744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45960.582987615744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45960.582987615744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45960.582987615744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45960.582987615744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45960.582987615744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45960.582987615744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45960.582987615744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45960.582987615744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45960.582987615744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45960.582987615744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45960.582987615744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45960.582987615744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45960.582987615744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45960.582987615744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45960.582987615744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45960.582987615744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45960.582987615744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45960.582987615744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45960.582987615744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45960.582987615744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45960.582987615744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45960.582987615744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45960.582987615744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45960.582987615744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45960.582987615744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45960.582987615744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45960.582987615744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45960.582987615744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45960.582987615744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45960.582987615744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45960.582987615744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45960.582987615744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45960.582987615744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45960.582987615744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45960.582987615744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45960.582987615744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45960.582987615744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45960.582987615744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45960.582987615744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45960.582987615744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45960.582987615744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45960.582987615744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45960.582987615744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45960.582987615744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45960.582987615744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45960.582987615744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45960.582987615744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45960.582987615744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45960.582987615744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45960.582987615744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45960.582987615744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45960.582987615744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45960.582987615744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45960.582987615744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45960.582987615744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45960.582987615744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45960.582987615744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45960.582987615744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45960.582987615744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45960.582987615744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45960.582987615744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45960.582987615744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45960.582987615744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45960.582987615744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45960.582987615744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45960.582987615744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45960.582987615744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45960.582987615744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45960.582987615744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45960.582987615744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45960.582987615744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45960.582987615744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45960.582987615744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45960.582987615744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45960.582987615744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45960.582987615744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45960.582987615744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45960.582987615744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45960.582987615744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45960.582987615744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45960.582987615744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45960.582987615744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45960.582987615744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45960.582987615744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45960.582987615744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45960.582987615744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45960.582987615744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45960.582987615744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45960.582987615744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45960.582987615744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45960.582987615744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45960.582987615744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45960.582987615744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45960.582987615744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45960.582987615744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45960.582987615744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45960.582987615744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45960.582987615744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45960.582987615744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45960.582987615744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45960.582987615744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45960.582987615744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45960.582987615744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45960.582987615744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45960.582987615744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45960.582987615744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45960.582987615744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45960.582987615744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45960.582987615744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45960.582987615744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45960.582987615744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45960.582987615744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45960.582987615744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45960.582987615744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45960.582987615744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45960.582987615744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45960.582987615744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45960.582987615744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45960.582987615744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45960.582987615744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45960.582987615744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45960.582987615744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45960.582987615744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45960.582987615744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45960.582987615744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45960.582987615744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45960.582987615744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45960.582987615744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45960.582987615744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45960.582987615744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45960.582987615744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45960.582987615744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45960.582987615744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45960.582987615744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45960.582987615744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45960.582987615744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45960.582987615744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45960.582987615744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45960.582987615744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45960.582987615744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45960.582987615744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45960.582987615744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45960.582987615744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45960.582987615744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45960.582987615744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45960.582987615744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45960.582987615744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45960.582987615744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45960.582987615744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45960.582987615744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45960.582987615744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45960.582987615744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45960.582987615744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45960.582987615744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45960.582987615744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45960.582987615744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45960.582987615744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45960.582987615744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45960.582987615744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45960.582987615744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45960.582987615744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45960.582987615744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45960.582987615744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45960.582987615744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45960.582987615744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45960.582987615744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45960.582987615744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45960.582987615744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45960.582987615744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45960.582987615744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45960.582987615744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45960.582987615744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45960.582987615744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45960.582987615744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45960.582987615744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45960.582987615744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45960.582987615744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45960.582987615744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45960.582987615744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45960.582987615744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45960.582987615744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45960.582987615744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45960.582987615744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45960.582987615744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45960.582987615744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45960.582987615744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45960.582987615744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45960.582987615744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45960.582987615744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45960.582987615744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45960.582987615744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45960.582987615744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45960.582987615744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45960.582987615744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45960.582987615744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45960.582987615744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45960.582987615744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45960.582987615744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45960.582987615744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45960.582987615744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45960.582987615744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45960.582987615744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45960.582987615744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45960.582987615744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45960.582987615744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45960.582987615744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45960.582987615744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45960.582987615744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45960.582987615744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45960.582987615744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45960.582987615744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45960.582987615744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45960.582987615744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45960.582987615744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45960.582987615744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45960.582987615744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45960.582987615744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45960.582987615744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45960.582987615744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45960.582987615744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45960.582987615744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45960.582987615744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45960.582987615744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45960.582987615744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45960.582987615744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45960.582987615744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45960.582987615744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45960.582987615744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45960.582987615744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45960.582987615744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45960.582987615744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45960.582987615744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45960.582987615744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45960.582987615744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45960.582987615744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45960.582987615744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45960.582987615744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45960.582987615744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45960.582987615744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45960.582987615744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45960.582987615744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45960.582987615744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45960.582987615744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45960.582987615744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45960.582987615744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45960.582987615744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45960.582987615744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45960.582987615744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45960.582987615744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45960.582987615744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45960.582987615744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45960.582987615744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45960.582987615744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45960.582987615744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45960.582987615744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45960.582987615744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45960.582987615744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45960.582987615744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45960.582987615744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45960.582987615744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45960.582987615744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45960.582987615744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45960.582987615744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45960.582987615744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45960.582987615744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45960.582987615744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45960.582987615744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45960.582987615744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45960.582987615744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45960.582987615744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45960.582987615744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45960.582987615744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45960.582987615744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45960.582987615744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45960.582987615744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45960.582987615744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45960.582987615744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45960.582987615744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45960.582987615744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45960.582987615744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45960.582987615744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45960.582987615744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45960.582987615744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45960.582987615744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45960.582987615744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45960.582987615744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45960.582987615744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45960.582987615744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45960.582987615744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45960.582987615744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45960.582987615744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45960.582987615744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45960.582987615744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45960.582987615744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45960.582987615744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45960.582987615744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45960.582987615744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45960.582987615744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45960.582987615744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45960.582987615744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45960.582987615744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45960.582987615744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45960.582987615744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45960.582987615744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45960.582987615744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45960.582987615744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45960.582987615744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45960.582987615744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45960.582987615744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45960.582987615744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45960.582987615744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45960.582987615744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45960.582987615744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45960.582987615744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45960.582987615744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45960.582987615744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45960.582987615744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45960.582987615744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45960.582987615744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45960.582987615744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45960.582987615744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45960.582987615744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45960.582987615744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45960.582987615744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45960.582987615744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45960.582987615744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45960.582987615744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45960.582987615744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45960.582987615744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45960.582987615744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45960.582987615744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45960.582987615744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45960.582987615744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45960.582987615744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45960.582987615744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45960.582987615744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45960.582987615744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45960.582987615744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45960.582987615744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45960.582987615744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45960.582987615744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45960.582987615744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45960.582987615744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45960.582987615744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45960.582987615744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45960.582987615744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45960.582987615744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45960.582987615744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45960.582987615744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45960.582987615744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45960.582987615744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45960.582987615744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45960.582987615744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45960.582987615744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45960.582987615744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45960.582987615744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45960.582987615744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45960.582987615744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45960.582987615744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45960.582987615744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45960.582987615744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45960.582987615744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45960.582987615744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45960.582987615744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45960.582987615744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45960.582987615744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45960.582987615744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45960.582987615744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45960.582987615744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45960.582987615744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45960.582987615744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45960.582987615744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45960.582987615744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45960.582987615744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45960.582987615744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45960.582987615744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45960.582987615744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45960.582987615744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45960.582987615744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45960.582987615744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45960.582987615744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45960.582987615744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45960.582987615744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45960.582987615744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45960.582987615744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45960.582987615744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45960.582987615744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45960.582987615744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45960.582987615744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45960.582987615744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45960.582987615744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45960.582987615744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45960.582987615744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45960.582987615744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45960.582987615744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45960.582987615744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45960.582987615744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45960.582987615744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45960.582987615744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45960.582987615744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45960.582987615744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45960.582987615744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45960.582987615744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45960.582987615744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45960.582987615744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45960.582987615744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45960.582987615744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45960.582987615744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45960.582987615744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45960.582987615744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45960.582987615744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45960.582987615744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45960.582987615744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45960.582987615744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45960.582987615744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45960.582987615744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45960.582987615744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45960.582987615744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45960.582987615744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45960.582987615744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45960.582987615744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45960.582987615744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45960.582987615744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45960.582987615744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45960.582987615744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45960.582987615744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45960.582987615744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45960.582987615744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45960.582987615744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45960.582987615744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45960.582987615744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45960.582987615744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45960.582987615744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45960.582987615744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45960.582987615744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45960.582987615744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45960.582987615744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45960.582987615744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45960.582987615744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45960.582987615744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45960.582987615744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45960.582987615744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45960.582987615744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45960.582987615744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45960.582987615744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45960.582987615744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45960.582987615744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45960.582987615744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45960.582987615744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45960.582987615744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45960.582987615744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45960.582987615744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45960.582987615744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45960.582987615744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45960.582987615744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45960.582987615744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45960.582987615744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45960.582987615744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45960.582987615744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45960.582987615744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45960.582987615744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45960.582987615744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45960.582987615744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45960.582987615744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45960.582987615744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45960.582987615744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45960.582987615744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45960.582987615744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45960.582987615744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45960.582987615744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45960.582987615744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45960.582987615744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45960.582987615744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45960.582987615744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45960.582987615744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45960.582987615744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45960.582987615744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45960.582987615744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45960.582987615744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45960.582987615744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45960.582987615744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45960.582987615744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45960.582987615744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45960.582987615744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45960.582987615744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45960.582987615744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45960.582987615744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45960.582987615744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45960.582987615744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45960.582987615744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45960.582987615744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45960.582987615744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45960.582987615744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45960.582987615744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45960.582987615744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45960.582987615744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45960.582987615744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45960.582987615744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45960.582987615744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45960.582987615744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45960.582987615744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45960.582987615744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45960.582987615744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45960.582987615744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45960.582987615744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45960.582987615744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45960.582987615744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45960.582987615744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45960.582987615744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45960.582987615744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45960.582987615744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45960.582987615744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45960.582987615744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45960.582987615744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45960.582987615744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45960.582987615744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45960.582987615744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45960.582987615744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45960.582987615744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45960.582987615744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45960.582987615744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45960.582987615744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45960.582987615744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45960.582987615744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45960.582987615744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45960.582987615744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45960.582987615744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45960.582987615744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45960.582987615744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45960.582987615744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45960.582987615744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45960.582987615744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45960.582987615744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45960.582987615744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45960.582987615744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45960.582987615744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45960.582987615744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45960.582987615744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45960.582987615744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45960.582987615744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45960.582987615744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45960.582987615744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45960.582987615744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45960.582987615744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45960.582987615744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45960.582987615744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45960.582987615744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45960.582987615744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45960.582987615744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45960.582987615744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45960.582987615744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45960.582987615744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45960.582987615744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45960.582987615744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45960.582987615744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45960.582987615744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45960.582987615744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45960.582987615744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45960.582987615744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45960.582987615744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45960.582987615744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45960.582987615744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45960.582987615744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45960.582987615744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45960.582987615744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45960.582987615744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45960.582987615744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45960.582987615744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45960.582987615744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45960.582987615744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45960.582987615744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45960.582987615744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45960.582987615744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45960.582987615744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45960.582987615744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45960.582987615744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45960.582987615744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45960.582987615744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45960.582987615744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45960.582987615744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45960.582987615744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45960.582987615744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45960.582987615744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45960.582987615744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45960.582987615744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45960.582987615744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45960.582987615744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45960.582987615744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45960.582987615744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45960.582987615744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45960.582987615744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45960.582987615744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45960.582987615744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45960.582987615744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45960.582987615744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45960.582987615744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45960.582987615744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45960.582987615744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45960.582987615744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45960.582987615744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45960.582987615744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45960.582987615744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45960.582987615744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45960.582987615744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45960.582987615744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45960.582987615744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45960.582987615744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45960.582987615744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45960.582987615744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45960.582987615744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45960.582987615744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45960.582987615744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45960.582987615744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45960.582987615744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45960.582987615744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45960.582987615744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45960.582987615744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45960.582987615744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45960.582987615744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45960.582987615744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45960.582987615744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45960.582987615744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45960.582987615744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45960.582987615744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45960.582987615744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45960.582987615744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45960.582987615744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45960.582987615744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45960.582987615744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45960.582987615744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45960.582987615744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45960.582987615744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45960.582987615744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45960.582987615744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45960.582987615744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45960.582987615744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45960.582987615744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45960.582987615744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45960.582987615744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45960.582987615744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45960.582987615744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45960.582987615744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45960.582987615744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45960.582987615744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45960.582987615744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45960.582987615744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45960.582987615744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45960.582987615744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45960.582987615744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45960.582987615744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45960.582987615744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45960.582987615744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45960.582987615744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45960.582987615744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45960.582987615744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45960.582987615744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45960.582987615744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45960.582987615744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45960.582987615744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45960.582987615744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45960.582987615744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45960.582987615744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45960.582987615744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45960.582987615744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45960.582987615744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45960.582987615744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45960.582987615744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45960.582987615744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45960.582987615744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45960.582987615744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45960.582987615744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45960.582987615744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45960.582987615744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45960.582987615744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45960.582987615744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45960.582987615744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45960.582987615744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45960.582987615744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45960.582987615744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45960.582987615744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45960.582987615744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45960.582987615744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45960.582987615744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45960.582987615744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45960.582987615744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45960.582987615744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45960.582987615744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45960.582987615744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45960.582987615744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45960.582987615744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45960.582987615744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45960.582987615744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45960.582987615744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45960.582987615744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45960.582987615744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45960.582987615744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45960.582987615744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45960.582987615744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45960.582987615744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45960.582987615744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45960.582987615744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45960.582987615744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45960.582987615744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45960.582987615744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45960.582987615744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45960.582987615744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45960.582987615744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45960.582987615744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45960.582987615744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45960.582987615744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45960.582987615744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45960.582987615744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45960.582987615744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45960.582987615744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45960.582987615744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45960.582987615744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45960.582987615744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45960.582987615744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45960.582987615744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45960.582987615744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45960.582987615744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45960.582987615744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45960.582987615744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45960.582987615744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45960.582987615744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45960.582987615744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45960.582987615744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45960.582987615744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45960.582987615744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45960.582987615744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45960.582987615744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45960.582987615744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45960.582987615744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45960.582987615744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45960.582987615744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45960.582987615744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45960.582987615744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45960.582987615744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45960.582987615744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45960.582987615744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45960.582987615744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45960.582987615744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45960.582987615744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45960.582987615744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45960.582987615744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45960.582987615744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45960.582987615744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45960.582987615744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45960.582987615744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45960.582987615744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45960.582987615744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45960.582987615744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45960.582987615744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45960.582987615744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45960.582987615744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45960.582987615744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45960.582987615744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45960.582987615744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45960.582987615744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45960.582987615744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45960.582987615744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45960.582987615744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45960.582987615744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45960.582987615744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45960.582987615744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45960.582987615744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45960.582987615744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45960.582987615744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45960.582987615744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45960.582987615744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45960.582987615744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45960.582987615744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45960.582987615744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45960.582987615744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45960.582987615744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45960.582987615744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45960.582987615744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45960.582987615744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45960.582987615744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45960.582987615744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45960.582987615744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45960.582987615744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45960.582987615744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45960.582987615744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45960.582987615744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45960.582987615744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45960.582987615744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45960.582987615744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45960.582987615744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45960.582987615744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45960.582987615744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45960.582987615744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45960.582987615744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45960.582987615744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45960.582987615744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45960.582987615744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45960.582987615744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45960.582987615744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45960.582987615744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45960.582987615744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45960.582987615744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45960.582987615744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45960.582987615744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45960.582987615744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45960.582987615744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45960.582987615744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45960.582987615744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45960.582987615744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45960.582987615744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45960.582987615744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45960.582987615744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45960.582987615744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45960.582987615744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45960.582987615744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45960.582987615744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45960.582987615744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45960.582987615744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45960.582987615744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45960.582987615744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45960.582987615744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45960.582987615744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45960.582987615744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45960.582987615744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45960.582987615744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45960.582987615744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45960.582987615744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45960.582987615744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45960.582987615744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45960.582987615744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45960.582987615744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45960.582987615744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45960.582987615744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45960.582987615744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45960.582987615744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45960.582987615744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45960.582987615744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45960.582987615744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45960.582987615744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45960.582987615744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45960.582987615744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45960.582987615744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45960.582987615744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45960.582987615744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45960.582987615744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45960.582987615744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45960.582987615744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45960.582987615744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45960.582987615744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45960.582987615744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45960.582987615744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45960.582987615744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45960.582987615744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45960.582987615744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45960.582987615744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45960.582987615744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45960.582987615744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45960.582987615744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45960.582987615744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45960.582987615744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45960.582987615744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45960.582987615744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45960.582987615744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45960.582987615744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45960.582987615744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45960.582987615744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45960.582987615744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45960.582987615744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45960.582987615744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45960.582987615744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45960.582987615744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45960.582987615744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45960.582987615744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45960.582987615744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45960.582987615744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45960.582987615744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45960.582987615744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45960.582987615744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45960.582987615744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45960.582987615744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45960.582987615744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45960.582987615744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45960.582987615744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45960.582987615744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45960.582987615744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45960.582987615744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45960.582987615744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45960.582987615744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45960.582987615744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45960.582987615744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45960.582987615744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45960.582987615744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45960.582987615744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45960.582987615744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45960.582987615744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45960.582987615744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45960.582987615744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45960.582987615744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45960.582987615744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45960.582987615744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45960.582987615744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45960.582987615744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45960.582987615744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45960.582987615744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45960.582987615744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45960.582987615744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45960.582987615744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45960.582987615744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45960.582987615744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45960.582987615744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45960.582987615744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45960.582987615744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45960.582987615744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45960.582987615744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45960.582987615744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45960.582987615744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45960.582987615744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45960.582987615744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45960.582987615744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45960.582987615744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45960.582987615744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45960.582987615744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45960.582987615744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45960.582987615744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45960.582987615744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45960.582987615744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45960.582987615744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45960.582987615744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45960.582987615744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45960.582987615744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45960.582987615744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45960.582987615744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45960.582987615744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45960.582987615744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45960.582987615744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45960.582987615744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45960.582987615744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45960.582987615744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45960.582987615744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45960.582987615744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45960.582987615744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45960.582987615744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45960.582987615744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45960.582987615744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45960.582987615744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45960.582987615744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45960.582987615744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45960.582987615744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45960.582987615744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45960.582987615744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45960.582987615744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45960.582987615744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45960.582987615744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45960.582987615744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45960.582987615744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45960.582987615744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45960.582987615744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45960.582987615744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45960.582987615744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45960.582987615744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45960.582987615744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45960.582987615744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45960.582987615744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45960.582987615744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45960.582987615744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45960.582987615744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45960.582987615744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45960.582987615744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45960.582987615744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45960.582987615744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45960.582987615744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45960.582987615744</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1"/>
  <sheetViews>
    <sheetView workbookViewId="0">
      <selection activeCell="D11" sqref="D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257.10227002314787</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35072</v>
      </c>
      <c r="E3" s="98" t="s">
        <v>39021</v>
      </c>
      <c r="F3" s="123">
        <v>45960.396087962959</v>
      </c>
      <c r="G3" s="124">
        <f ca="1">IFERROR(NOW()-F3,"")</f>
        <v>0.18689965278463205</v>
      </c>
      <c r="H3" s="123">
        <v>45960.38758101852</v>
      </c>
      <c r="I3" s="119" t="str">
        <f>IFERROR(VLOOKUP(D3,DB!A:F,6,0),"")</f>
        <v>SCECO</v>
      </c>
      <c r="J3" s="119" t="str">
        <f>IFERROR(VLOOKUP(D3,DB!A:G,7,0),"")</f>
        <v>Dead</v>
      </c>
      <c r="K3" s="125" t="s">
        <v>39116</v>
      </c>
      <c r="L3" s="121" t="str">
        <f>IFERROR(VLOOKUP(D3,DB!A:I,9,0),"")</f>
        <v>Latis</v>
      </c>
    </row>
    <row r="4" spans="1:16" ht="15" customHeight="1">
      <c r="A4" s="119" t="s">
        <v>39117</v>
      </c>
      <c r="B4" s="119" t="str">
        <f>IFERROR(VLOOKUP(D4,DB!A:K,11,0),"")</f>
        <v>R4</v>
      </c>
      <c r="C4" s="120">
        <v>1</v>
      </c>
      <c r="D4" s="94" t="s">
        <v>36061</v>
      </c>
      <c r="E4" s="98" t="s">
        <v>39021</v>
      </c>
      <c r="F4" s="123"/>
      <c r="G4" s="124">
        <f ca="1">IFERROR(NOW()-F4,"")</f>
        <v>45960.582987615744</v>
      </c>
      <c r="H4" s="123">
        <v>45960.387592592589</v>
      </c>
      <c r="I4" s="119" t="str">
        <f>IFERROR(VLOOKUP(D4,DB!A:F,6,0),"")</f>
        <v>SCECO</v>
      </c>
      <c r="J4" s="119" t="str">
        <f>IFERROR(VLOOKUP(D4,DB!A:G,7,0),"")</f>
        <v>Dead</v>
      </c>
      <c r="K4" s="125" t="s">
        <v>39118</v>
      </c>
      <c r="L4" s="121" t="str">
        <f>IFERROR(VLOOKUP(D4,DB!A:I,9,0),"")</f>
        <v>Latis</v>
      </c>
    </row>
    <row r="5" spans="1:16" ht="15" customHeight="1">
      <c r="A5" s="119" t="s">
        <v>39119</v>
      </c>
      <c r="B5" s="119" t="str">
        <f>IFERROR(VLOOKUP(D5,DB!A:K,11,0),"")</f>
        <v>R4</v>
      </c>
      <c r="C5" s="120">
        <v>1</v>
      </c>
      <c r="D5" s="121" t="s">
        <v>36111</v>
      </c>
      <c r="E5" s="98" t="s">
        <v>39021</v>
      </c>
      <c r="F5" s="123">
        <v>45960.552384259259</v>
      </c>
      <c r="G5" s="124">
        <f ca="1">IFERROR(NOW()-F5,"")</f>
        <v>3.0603356484789401E-2</v>
      </c>
      <c r="H5" s="123">
        <v>45960.546643518515</v>
      </c>
      <c r="I5" s="119" t="str">
        <f>IFERROR(VLOOKUP(D5,DB!A:F,6,0),"")</f>
        <v>Generator-SG</v>
      </c>
      <c r="J5" s="119" t="str">
        <f>IFERROR(VLOOKUP(D5,DB!A:G,7,0),"")</f>
        <v>Dead</v>
      </c>
      <c r="K5" s="125" t="s">
        <v>39120</v>
      </c>
      <c r="L5" s="121" t="str">
        <f>IFERROR(VLOOKUP(D5,DB!A:I,9,0),"")</f>
        <v>Latis</v>
      </c>
    </row>
    <row r="6" spans="1:16" ht="15" customHeight="1">
      <c r="A6" s="119"/>
      <c r="B6" s="119" t="str">
        <f>IFERROR(VLOOKUP(D6,DB!A:K,11,0),"")</f>
        <v/>
      </c>
      <c r="C6" s="120"/>
      <c r="D6" s="121"/>
      <c r="E6" s="98"/>
      <c r="F6" s="123"/>
      <c r="G6" s="124">
        <f ca="1">IFERROR(NOW()-F6,"")</f>
        <v>45960.582987615744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45960.582987615744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45960.582987615744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45960.582987615744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45960.582987615744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45960.582987615744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45960.582987615744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45960.582987615744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45960.582987615744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45960.582987615744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45960.582987615744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45960.582987615744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45960.582987615744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45960.582987615744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c r="F20" s="123"/>
      <c r="G20" s="124">
        <f ca="1">IFERROR(NOW()-F20,"")</f>
        <v>45960.582987615744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45960.582987615744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45960.582987615744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45960.582987615744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45960.582987615744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45960.582987615744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45960.582987615744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45960.582987615744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45960.582987615744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45960.582987615744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45960.582987615744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45960.582987615744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45960.582987615744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45960.582987615744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45960.582987615744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45960.582987615744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45960.582987615744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45960.582987615744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45960.582987615744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45960.582987615744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45960.582987615744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45960.582987615744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45960.582987615744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45960.582987615744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45960.582987615744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45960.582987615744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45960.582987615744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45960.582987615744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45960.582987615744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45960.582987615744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45960.582987615744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45960.582987615744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45960.582987615744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45960.582987615744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45960.582987615744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45960.582987615744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45960.582987615744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45960.582987615744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45960.582987615744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45960.582987615744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45960.582987615744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45960.582987615744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45960.582987615744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45960.582987615744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45960.582987615744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45960.582987615744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45960.582987615744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45960.582987615744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45960.582987615744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45960.582987615744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45960.582987615744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45960.582987615744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45960.582987615744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45960.582987615744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45960.582987615744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45960.582987615744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45960.582987615744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45960.582987615744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45960.582987615744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45960.582987615744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45960.582987615744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45960.582987615744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45960.582987615744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45960.582987615744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45960.582987615744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45960.582987615744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45960.582987615744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45960.582987615744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45960.582987615744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45960.582987615744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45960.582987615744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45960.582987615744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45960.582987615744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45960.582987615744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45960.582987615744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45960.582987615744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45960.582987615744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45960.582987615744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45960.582987615744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45960.582987615744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45960.582987615744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45960.582987615744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45960.582987615744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45960.582987615744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45960.582987615744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45960.582987615744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45960.582987615744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45960.582987615744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45960.582987615744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45960.582987615744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45960.582987615744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45960.582987615744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45960.582987615744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45960.582987615744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45960.582987615744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45960.582987615744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45960.582987615744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45960.582987615744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45960.582987615744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45960.582987615744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45960.582987615744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45960.582987615744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45960.582987615744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45960.582987615744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45960.582987615744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45960.582987615744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45960.582987615744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45960.582987615744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45960.582987615744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45960.582987615744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45960.582987615744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45960.582987615744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45960.582987615744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45960.582987615744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45960.582987615744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45960.582987615744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45960.582987615744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45960.582987615744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45960.582987615744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45960.582987615744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45960.582987615744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45960.582987615744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45960.582987615744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45960.582987615744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45960.582987615744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45960.582987615744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45960.582987615744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45960.582987615744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45960.582987615744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45960.582987615744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45960.582987615744</v>
      </c>
      <c r="H150" s="123"/>
      <c r="I150" s="119" t="str">
        <f>IFERROR(VLOOKUP(D150,DB!A:F,6,0),"")</f>
        <v/>
      </c>
      <c r="J150" s="119" t="str">
        <f>IFERROR(VLOOKUP(D150,DB!A:G,7,0),"")</f>
        <v/>
      </c>
      <c r="K150" s="125"/>
      <c r="L150" s="121" t="str">
        <f>IFERROR(VLOOKUP(D150,DB!A:I,9,0),"")</f>
        <v/>
      </c>
    </row>
    <row r="151" spans="1:12" ht="15" customHeight="1">
      <c r="A151" s="126"/>
      <c r="B151" s="126" t="str">
        <f>IFERROR(VLOOKUP(D151,DB!A:K,11,0),"")</f>
        <v/>
      </c>
      <c r="C151" s="127"/>
      <c r="D151" s="128"/>
      <c r="E151" s="129"/>
      <c r="F151" s="130"/>
      <c r="G151" s="131">
        <f ca="1">IFERROR(NOW()-F151,"")</f>
        <v>45960.582987615744</v>
      </c>
      <c r="H151" s="130"/>
      <c r="I151" s="126" t="str">
        <f>IFERROR(VLOOKUP(D151,DB!A:F,6,0),"")</f>
        <v/>
      </c>
      <c r="J151" s="126" t="str">
        <f>IFERROR(VLOOKUP(D151,DB!A:G,7,0),"")</f>
        <v/>
      </c>
      <c r="K151" s="132"/>
      <c r="L151" s="128" t="str">
        <f>IFERROR(VLOOKUP(D151,DB!A:I,9,0),"")</f>
        <v/>
      </c>
    </row>
  </sheetData>
  <dataValidations count="2">
    <dataValidation allowBlank="1" showInputMessage="1" showErrorMessage="1" sqref="E1" xr:uid="{A4F81451-56CC-4543-9497-104C4E44EE4B}"/>
    <dataValidation type="list" allowBlank="1" showInputMessage="1" showErrorMessage="1" sqref="E21:E41 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4"/>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68.750927430555748</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39106</v>
      </c>
      <c r="F3" s="38">
        <v>45926.188877314817</v>
      </c>
      <c r="G3" s="144">
        <f t="shared" ref="G3" ca="1" si="0">IFERROR(NOW()-F3,"")</f>
        <v>34.394110300927423</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39106</v>
      </c>
      <c r="F4" s="153">
        <v>45948.661111111112</v>
      </c>
      <c r="G4" s="154">
        <f ca="1">IFERROR(NOW()-F4,"")</f>
        <v>11.921876504631655</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
      </c>
      <c r="C5" s="152"/>
      <c r="D5"/>
      <c r="E5" s="152"/>
      <c r="F5" s="153"/>
      <c r="G5" s="154">
        <f ca="1">IFERROR(NOW()-F5,"")</f>
        <v>45960.582987615744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45960.582987615744</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45960.582987615744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45960.582987615744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45960.582987615744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45960.582987615744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45960.582987615744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45960.582987615744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45960.582987615744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45960.582987615744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45960.582987615744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45960.582987615744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45960.582987615744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45960.582987615744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45960.582987615744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45960.582987615744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45960.582987615744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45960.582987615744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45960.582987615744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45960.582987615744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45960.582987615744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45960.582987615744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45960.582987615744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45960.582987615744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45960.582987615744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45960.582987615744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45960.582987615744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45960.582987615744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45960.582987615744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45960.582987615744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45960.582987615744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45960.582987615744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45960.582987615744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45960.582987615744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45960.582987615744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45960.582987615744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45960.582987615744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45960.582987615744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45960.582987615744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45960.582987615744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45960.582987615744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45960.582987615744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45960.582987615744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45960.582987615744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45960.582987615744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45960.582987615744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45960.582987615744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45960.582987615744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45960.582987615744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45960.582987615744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45960.582987615744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45960.582987615744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45960.582987615744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45960.582987615744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45960.582987615744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45960.582987615744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45960.582987615744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45960.582987615744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45960.582987615744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45960.582987615744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45960.582987615744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45960.582987615744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45960.582987615744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45960.582987615744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45960.582987615744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45960.582987615744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45960.582987615744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45960.582987615744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45960.582987615744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45960.582987615744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45960.582987615744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45960.582987615744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45960.582987615744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45960.582987615744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45960.582987615744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45960.582987615744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45960.582987615744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45960.582987615744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45960.582987615744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45960.582987615744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45960.582987615744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45960.582987615744</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45960.582987615744</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45960.582987615744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45960.582987615744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45960.582987615744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45960.582987615744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45960.582987615744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45960.582987615744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45960.582987615744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45960.582987615744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45960.582987615744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45960.582987615744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45960.582987615744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45960.582987615744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45960.582987615744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45960.582987615744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45960.582987615744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45960.582987615744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45960.582987615744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45960.582987615744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45960.582987615744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45960.582987615744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45960.582987615744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45960.582987615744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45960.582987615744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45960.582987615744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45960.582987615744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45960.582987615744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45960.582987615744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45960.582987615744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45960.582987615744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45960.582987615744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45960.582987615744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45960.582987615744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45960.582987615744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45960.582987615744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45960.582987615744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45960.582987615744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45960.582987615744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45960.582987615744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45960.582987615744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45960.582987615744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45960.582987615744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45960.582987615744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45960.582987615744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45960.582987615744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45960.582987615744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45960.582987615744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45960.582987615744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45960.582987615744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45960.582987615744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45960.582987615744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45960.582987615744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45960.582987615744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45960.582987615744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45960.582987615744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45960.582987615744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45960.582987615744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45960.582987615744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45960.582987615744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45960.582987615744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45960.582987615744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45960.582987615744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45960.582987615744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45960.582987615744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45960.582987615744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45960.582987615744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45960.582987615744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45960.582987615744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45960.582987615744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45960.582987615744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45960.582987615744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45960.582987615744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45960.582987615744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45960.582987615744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45960.582987615744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45960.582987615744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45960.582987615744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45960.582987615744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45960.582987615744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45960.582987615744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45960.582987615744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45960.582987615744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45960.582987615744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45960.582987615744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45960.582987615744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45960.582987615744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45960.582987615744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45960.582987615744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45960.582987615744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45960.582987615744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45960.582987615744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45960.582987615744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45960.582987615744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45960.582987615744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45960.582987615744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45960.582987615744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45960.582987615744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45960.582987615744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45960.582987615744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45960.582987615744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45960.582987615744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45960.582987615744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45960.582987615744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45960.582987615744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45960.582987615744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45960.582987615744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45960.582987615744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45960.582987615744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45960.582987615744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45960.582987615744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45960.582987615744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45960.582987615744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45960.582987615744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45960.582987615744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45960.582987615744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45960.582987615744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45960.582987615744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45960.582987615744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45960.582987615744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45960.582987615744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45960.582987615744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45960.582987615744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45960.582987615744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45960.582987615744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45960.582987615744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45960.582987615744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45960.582987615744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45960.582987615744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45960.582987615744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45960.582987615744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45960.582987615744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45960.582987615744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45960.582987615744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45960.582987615744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45960.582987615744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45960.582987615744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45960.582987615744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45960.582987615744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45960.582987615744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45960.582987615744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45960.582987615744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45960.582987615744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45960.582987615744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45960.582987615744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45960.582987615744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45960.582987615744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45960.582987615744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45960.582987615744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45960.582987615744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45960.582987615744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45960.582987615744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45960.582987615744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45960.582987615744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45960.582987615744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45960.582987615744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45960.582987615744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45960.582987615744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45960.582987615744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45960.582987615744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45960.582987615744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45960.582987615744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45960.582987615744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45960.582987615744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45960.582987615744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45960.582987615744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45960.582987615744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45960.582987615744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45960.582987615744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45960.582987615744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45960.582987615744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45960.582987615744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45960.582987615744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45960.582987615744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45960.582987615744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45960.582987615744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45960.582987615744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45960.582987615744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45960.582987615744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45960.582987615744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45960.582987615744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45960.582987615744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45960.582987615744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45960.582987615744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45960.582987615744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45960.582987615744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45960.582987615744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45960.582987615744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45960.582987615744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45960.582987615744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45960.582987615744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45960.582987615744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45960.582987615744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45960.582987615744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45960.582987615744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45960.582987615744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45960.582987615744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45960.582987615744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45960.582987615744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45960.582987615744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45960.582987615744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45960.582987615744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45960.582987615744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45960.582987615744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45960.582987615744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45960.582987615744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45960.582987615744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45960.582987615744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45960.582987615744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45960.582987615744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45960.582987615744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45960.582987615744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45960.582987615744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45960.582987615744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45960.582987615744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45960.582987615744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45960.582987615744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45960.582987615744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45960.582987615744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45960.582987615744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45960.582987615744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45960.582987615744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45960.582987615744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45960.582987615744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45960.582987615744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45960.582987615744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45960.582987615744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45960.582987615744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45960.582987615744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45960.582987615744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45960.582987615744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45960.582987615744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45960.582987615744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45960.582987615744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45960.582987615744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45960.582987615744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45960.582987615744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45960.582987615744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45960.582987615744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45960.582987615744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45960.582987615744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45960.582987615744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45960.582987615744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45960.582987615744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45960.582987615744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45960.582987615744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45960.582987615744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45960.582987615744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45960.582987615744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45960.582987615744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45960.582987615744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45960.582987615744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45960.582987615744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45960.582987615744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45960.582987615744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45960.582987615744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45960.582987615744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45960.582987615744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45960.582987615744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45960.582987615744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45960.582987615744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45960.582987615744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45960.582987615744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45960.582987615744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45960.582987615744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45960.582987615744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45960.582987615744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45960.582987615744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45960.582987615744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45960.582987615744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45960.582987615744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45960.582987615744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45960.582987615744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45960.582987615744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45960.582987615744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45960.582987615744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45960.582987615744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45960.582987615744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45960.582987615744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45960.582987615744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45960.582987615744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45960.582987615744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45960.582987615744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45960.582987615744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45960.582987615744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45960.582987615744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45960.582987615744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45960.582987615744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45960.582987615744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45960.582987615744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45960.582987615744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45960.582987615744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45960.582987615744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45960.582987615744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45960.582987615744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45960.582987615744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45960.582987615744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45960.582987615744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45960.582987615744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45960.582987615744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45960.582987615744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45960.582987615744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45960.582987615744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45960.582987615744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45960.582987615744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45960.582987615744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45960.582987615744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45960.582987615744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45960.582987615744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45960.582987615744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45960.582987615744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45960.582987615744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45960.582987615744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45960.582987615744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45960.582987615744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45960.582987615744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45960.582987615744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45960.582987615744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45960.582987615744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45960.582987615744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45960.582987615744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45960.582987615744</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2" ht="15"/>
    <row r="1283" ht="15"/>
    <row r="1287" ht="15"/>
    <row r="1294"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6"/>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39127</v>
      </c>
      <c r="B2" s="103" t="str">
        <f>IFERROR(VLOOKUP(D2,DB!A:K,11,0),"")</f>
        <v>R6</v>
      </c>
      <c r="C2" s="105">
        <v>1</v>
      </c>
      <c r="D2" s="103" t="s">
        <v>28857</v>
      </c>
      <c r="E2" s="106" t="s">
        <v>39021</v>
      </c>
      <c r="F2" s="107">
        <v>45960.490162037036</v>
      </c>
      <c r="G2" s="77">
        <f ca="1">IFERROR(NOW()-F2,"-")</f>
        <v>9.2825578707561363E-2</v>
      </c>
      <c r="H2" s="107">
        <v>45960.490162037036</v>
      </c>
      <c r="I2" s="103" t="str">
        <f>IFERROR(VLOOKUP(D2,DB!A:F,6,0),"")</f>
        <v>Generator-SG</v>
      </c>
      <c r="J2" s="102" t="str">
        <f>IFERROR(VLOOKUP(D2,DB!A:G,7,0),"")</f>
        <v>Vandalized</v>
      </c>
      <c r="K2" s="108" t="s">
        <v>39128</v>
      </c>
      <c r="L2" s="109" t="str">
        <f>IFERROR(VLOOKUP(D2,DB!A:I,9,0),"")</f>
        <v>Latis</v>
      </c>
    </row>
    <row r="3" spans="1:16383" ht="31.5" customHeight="1">
      <c r="A3" s="104"/>
      <c r="B3" s="103" t="str">
        <f>IFERROR(VLOOKUP(D3,DB!A:K,11,0),"")</f>
        <v/>
      </c>
      <c r="C3" s="105"/>
      <c r="D3" s="103"/>
      <c r="E3" s="106"/>
      <c r="F3" s="107"/>
      <c r="G3" s="77">
        <f ca="1">IFERROR(NOW()-F3,"-")</f>
        <v>45960.582987615744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45960.582987615744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45960.582987615744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45960.582987615744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45960.582987615744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45960.582987615744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45960.582987615744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45960.582987615744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45960.582987615744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45960.582987615744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45960.582987615744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45960.582987615744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45960.582987615744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45960.582987615744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45960.582987615744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45960.582987615744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45960.582987615744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45960.582987615744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45960.582987615744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45960.582987615744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45960.582987615744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45960.582987615744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45960.582987615744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45960.582987615744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45960.582987615744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45960.582987615744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45960.582987615744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45960.582987615744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45960.582987615744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45960.582987615744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45960.582987615744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45960.582987615744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45960.582987615744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45960.582987615744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45960.582987615744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45960.582987615744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45960.582987615744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45960.582987615744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45960.582987615744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45960.582987615744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45960.582987615744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45960.582987615744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45960.582987615744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45960.582987615744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45960.582987615744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45960.582987615744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45960.582987615744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45960.582987615744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45960.582987615744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45960.582987615744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45960.582987615744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45960.582987615744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45960.582987615744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45960.582987615744</v>
      </c>
      <c r="H56" s="107"/>
      <c r="I56" s="103" t="str">
        <f>IFERROR(VLOOKUP(D56,DB!A:F,6,0),"")</f>
        <v/>
      </c>
      <c r="J56" s="102" t="str">
        <f>IFERROR(VLOOKUP(D56,DB!A:G,7,0),"")</f>
        <v/>
      </c>
      <c r="K56" s="108"/>
      <c r="L56" s="109" t="str">
        <f>IFERROR(VLOOKUP(D56,DB!A:I,9,0),"")</f>
        <v/>
      </c>
    </row>
  </sheetData>
  <dataValidations count="2">
    <dataValidation allowBlank="1" showInputMessage="1" showErrorMessage="1" sqref="E1" xr:uid="{380493DB-286A-4683-AF55-C78F04945A49}"/>
    <dataValidation type="list" allowBlank="1" showInputMessage="1" showErrorMessage="1" sqref="E2:E5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2025-10-30T11:00:43Z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