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56" documentId="120_S{2AC9BD13-BADA-5192-A53E-5A8FF88502F6}" xr6:coauthVersionLast="47" xr6:coauthVersionMax="47" xr10:uidLastSave="{B690145E-6D7F-48D1-AA9A-F7D5B45D8A4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<sst xmlns="http://schemas.openxmlformats.org/spreadsheetml/2006/main" count="180341" uniqueCount="39140">
  <si>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</si>
  <si>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</si>
  <si>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</si>
  <si>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</si>
  <si>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</si>
  <si>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</si>
  <si>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</si>
  <si>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</si>
  <si>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</si>
  <si>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</si>
  <si>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</si>
  <si>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</si>
  <si>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</si>
  <si>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</si>
  <si>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</si>
  <si>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</si>
  <si>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</si>
  <si>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</si>
  <si>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</si>
  <si>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</si>
  <si>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</si>
  <si>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</si>
  <si>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</si>
  <si>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</si>
  <si>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</si>
  <si>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</si>
  <si>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</si>
  <si>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</si>
  <si>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</si>
  <si>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</si>
  <si>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</si>
  <si>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</si>
  <si>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</si>
  <si>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</si>
  <si>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</si>
  <si>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</si>
  <si>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</si>
  <si>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</si>
  <si>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</si>
  <si>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</si>
  <si>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</si>
  <si>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</si>
  <si>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</si>
  <si>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</si>
  <si>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</si>
  <si>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</si>
  <si>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</si>
  <si>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</si>
  <si>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</si>
  <si>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</si>
  <si>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</si>
  <si>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</si>
  <si>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</si>
  <si>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</si>
  <si>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</si>
  <si>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</si>
  <si>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</si>
  <si>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</si>
  <si>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</si>
  <si>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</si>
  <si>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</si>
  <si>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</si>
  <si>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</si>
  <si>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</si>
  <si>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</si>
  <si>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</si>
  <si>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</si>
  <si>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</si>
  <si>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</si>
  <si>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</si>
  <si>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</si>
  <si>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</si>
  <si>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</si>
  <si>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</si>
  <si>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</si>
  <si>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</si>
  <si>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</si>
  <si>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</si>
  <si>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</si>
  <si>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</si>
  <si>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</si>
  <si>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</si>
  <si>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</si>
  <si>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</si>
  <si>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</si>
  <si>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</si>
  <si>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</si>
  <si>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</si>
  <si>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</si>
  <si>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</si>
  <si>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</si>
  <si>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</si>
  <si>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</si>
  <si>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</si>
  <si>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</si>
  <si>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</si>
  <si>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</si>
  <si>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</si>
  <si>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</si>
  <si>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</si>
  <si>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</si>
  <si>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</si>
  <si>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</si>
  <si>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</si>
  <si>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</si>
  <si>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</si>
  <si>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</si>
  <si>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</si>
  <si>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</si>
  <si>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</si>
  <si>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</si>
  <si>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</si>
  <si>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</si>
  <si>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</si>
  <si>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</si>
  <si>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</si>
  <si>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</si>
  <si>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</si>
  <si>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</si>
  <si>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</si>
  <si>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</si>
  <si>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</si>
  <si>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</si>
  <si>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</si>
  <si>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</si>
  <si>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</si>
  <si>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</si>
  <si>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</si>
  <si>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</si>
  <si>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</si>
  <si>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</si>
  <si>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</si>
  <si>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</si>
  <si>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</si>
  <si>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</si>
  <si>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</si>
  <si>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</si>
  <si>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</si>
  <si>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</si>
  <si>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</si>
  <si>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</si>
  <si>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</si>
  <si>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</si>
  <si>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</si>
  <si>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</si>
  <si>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</si>
  <si>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</si>
  <si>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</si>
  <si>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</si>
  <si>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</si>
  <si>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</si>
  <si>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</si>
  <si>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</si>
  <si>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</si>
  <si>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</si>
  <si>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</si>
  <si>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</si>
  <si>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</si>
  <si>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</si>
  <si>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</si>
  <si>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</si>
  <si>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</si>
  <si>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</si>
  <si>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</si>
  <si>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</si>
  <si>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</si>
  <si>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</si>
  <si>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</si>
  <si>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</si>
  <si>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</si>
  <si>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</si>
  <si>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</si>
  <si>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</si>
  <si>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</si>
  <si>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</si>
  <si>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</si>
  <si>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</si>
  <si>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</si>
  <si>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</si>
  <si>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</si>
  <si>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</si>
  <si>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</si>
  <si>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</si>
  <si>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</si>
  <si>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</si>
  <si>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</si>
  <si>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</si>
  <si>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</si>
  <si>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</si>
  <si>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</si>
  <si>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</si>
  <si>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</si>
  <si>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</si>
  <si>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</si>
  <si>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</si>
  <si>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</si>
  <si>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</si>
  <si>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</si>
  <si>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</si>
  <si>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</si>
  <si>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</si>
  <si>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</si>
  <si>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</si>
  <si>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</si>
  <si>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</si>
  <si>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</si>
  <si>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</si>
  <si>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</si>
  <si>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</si>
  <si>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</si>
  <si>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</si>
  <si>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</si>
  <si>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</si>
  <si>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</si>
  <si>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</si>
  <si>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</si>
  <si>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</si>
  <si>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</si>
  <si>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</si>
  <si>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</si>
  <si>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</si>
  <si>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</si>
  <si>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</si>
  <si>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</si>
  <si>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</si>
  <si>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</si>
  <si>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</si>
  <si>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</si>
  <si>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</si>
  <si>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</si>
  <si>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</si>
  <si>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</si>
  <si>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</si>
  <si>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</si>
  <si>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</si>
  <si>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</si>
  <si>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</si>
  <si>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</si>
  <si>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</si>
  <si>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</si>
  <si>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</si>
  <si>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</si>
  <si>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</si>
  <si>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</si>
  <si>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</si>
  <si>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</si>
  <si>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</si>
  <si>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</si>
  <si>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</si>
  <si>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</si>
  <si>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</si>
  <si>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</si>
  <si>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</si>
  <si>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</si>
  <si>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</si>
  <si>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</si>
  <si>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</si>
  <si>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</si>
  <si>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</si>
  <si>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</si>
  <si>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</si>
  <si>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</si>
  <si>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</si>
  <si>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</si>
  <si>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</si>
  <si>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</si>
  <si>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</si>
  <si>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</si>
  <si>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</si>
  <si>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</si>
  <si>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</si>
  <si>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</si>
  <si>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</si>
  <si>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</si>
  <si>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</si>
  <si>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</si>
  <si>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</si>
  <si>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</si>
  <si>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</si>
  <si>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</si>
  <si>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</si>
  <si>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</si>
  <si>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</si>
  <si>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</si>
  <si>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</si>
  <si>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</si>
  <si>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</si>
  <si>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</si>
  <si>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</si>
  <si>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</si>
  <si>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</si>
  <si>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</si>
  <si>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</si>
  <si>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</si>
  <si>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</si>
  <si>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</si>
  <si>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</si>
  <si>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</si>
  <si>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</si>
  <si>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</si>
  <si>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</si>
  <si>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</si>
  <si>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</si>
  <si>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</si>
  <si>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</si>
  <si>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</si>
  <si>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</si>
  <si>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</si>
  <si>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</si>
  <si>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</si>
  <si>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</si>
  <si>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</si>
  <si>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</si>
  <si>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</si>
  <si>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</si>
  <si>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</si>
  <si>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</si>
  <si>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</si>
  <si>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</si>
  <si>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</si>
  <si>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</si>
  <si>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</si>
  <si>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</si>
  <si>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</si>
  <si>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</si>
  <si>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</si>
  <si>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</si>
  <si>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</si>
  <si>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</si>
  <si>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</si>
  <si>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</si>
  <si>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</si>
  <si>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</si>
  <si>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</si>
  <si>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</si>
  <si>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</si>
  <si>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</si>
  <si>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</si>
  <si>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</si>
  <si>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</si>
  <si>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</si>
  <si>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</si>
  <si>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</si>
  <si>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</si>
  <si>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</si>
  <si>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</si>
  <si>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</si>
  <si>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</si>
  <si>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</si>
  <si>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</si>
  <si>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</si>
  <si>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</si>
  <si>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</si>
  <si>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</si>
  <si>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</si>
  <si>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</si>
  <si>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</si>
  <si>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</si>
  <si>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</si>
  <si>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</si>
  <si>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</si>
  <si>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</si>
  <si>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</si>
  <si>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</si>
  <si>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</si>
  <si>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</si>
  <si>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</si>
  <si>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</si>
  <si>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</si>
  <si>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</si>
  <si>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</si>
  <si>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</si>
  <si>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</si>
  <si>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</si>
  <si>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</si>
  <si>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</si>
  <si>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</si>
  <si>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</si>
  <si>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</si>
  <si>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</si>
  <si>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</si>
  <si>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</si>
  <si>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</si>
  <si>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</si>
  <si>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</si>
  <si>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</si>
  <si>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</si>
  <si>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</si>
  <si>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</si>
  <si>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</si>
  <si>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</si>
  <si>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</si>
  <si>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</si>
  <si>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</si>
  <si>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</si>
  <si>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</si>
  <si>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</si>
  <si>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</si>
  <si>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</si>
  <si>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</si>
  <si>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</si>
  <si>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</si>
  <si>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</si>
  <si>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</si>
  <si>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</si>
  <si>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</si>
  <si>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</si>
  <si>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</si>
  <si>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</si>
  <si>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</si>
  <si>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</si>
  <si>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</si>
  <si>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</si>
  <si>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</si>
  <si>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</si>
  <si>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</si>
  <si>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</si>
  <si>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</si>
  <si>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</si>
  <si>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</si>
  <si>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</si>
  <si>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</si>
  <si>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</si>
  <si>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</si>
  <si>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</si>
  <si>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</si>
  <si>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</si>
  <si>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</si>
  <si>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</si>
  <si>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</si>
  <si>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</si>
  <si>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</si>
  <si>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</si>
  <si>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</si>
  <si>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</si>
  <si>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</si>
  <si>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</si>
  <si>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</si>
  <si>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</si>
  <si>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</si>
  <si>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</si>
  <si>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</si>
  <si>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</si>
  <si>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</si>
  <si>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</si>
  <si>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</si>
  <si>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</si>
  <si>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</si>
  <si>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</si>
  <si>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</si>
  <si>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</si>
  <si>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</si>
  <si>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</si>
  <si>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</si>
  <si>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</si>
  <si>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</si>
  <si>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</si>
  <si>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</si>
  <si>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</si>
  <si>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</si>
  <si>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</si>
  <si>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</si>
  <si>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</si>
  <si>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</si>
  <si>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</si>
  <si>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</si>
  <si>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</si>
  <si>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</si>
  <si>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</si>
  <si>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</si>
  <si>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</si>
  <si>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</si>
  <si>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</si>
  <si>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</si>
  <si>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</si>
  <si>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</si>
  <si>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</si>
  <si>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</si>
  <si>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</si>
  <si>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</si>
  <si>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</si>
  <si>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</si>
  <si>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</si>
  <si>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</si>
  <si>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</si>
  <si>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</si>
  <si>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</si>
  <si>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</si>
  <si>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</si>
  <si>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</si>
  <si>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</si>
  <si>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</si>
  <si>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</si>
  <si>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</si>
  <si>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</si>
  <si>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</si>
  <si>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</si>
  <si>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</si>
  <si>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</si>
  <si>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</si>
  <si>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</si>
  <si>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</si>
  <si>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</si>
  <si>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</si>
  <si>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</si>
  <si>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</si>
  <si>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</si>
  <si>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</si>
  <si>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</si>
  <si>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</si>
  <si>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</si>
  <si>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</si>
  <si>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</si>
  <si>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</si>
  <si>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</si>
  <si>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</si>
  <si>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</si>
  <si>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</si>
  <si>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</si>
  <si>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</si>
  <si>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</si>
  <si>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</si>
  <si>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</si>
  <si>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</si>
  <si>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</si>
  <si>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</si>
  <si>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</si>
  <si>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</si>
  <si>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</si>
  <si>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</si>
  <si>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</si>
  <si>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</si>
  <si>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</si>
  <si>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</si>
  <si>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</si>
  <si>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</si>
  <si>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</si>
  <si>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</si>
  <si>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</si>
  <si>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</si>
  <si>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</si>
  <si>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</si>
  <si>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</si>
  <si>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</si>
  <si>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</si>
  <si>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</si>
  <si>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</si>
  <si>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</si>
  <si>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</si>
  <si>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</si>
  <si>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</si>
  <si>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</si>
  <si>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</si>
  <si>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</si>
  <si>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</si>
  <si>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</si>
  <si>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</si>
  <si>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</si>
  <si>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</si>
  <si>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</si>
  <si>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</si>
  <si>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</si>
  <si>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</si>
  <si>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</si>
  <si>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</si>
  <si>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</si>
  <si>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</si>
  <si>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</si>
  <si>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</si>
  <si>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</si>
  <si>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</si>
  <si>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</si>
  <si>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</si>
  <si>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</si>
  <si>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</si>
  <si>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</si>
  <si>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</si>
  <si>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</si>
  <si>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</si>
  <si>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</si>
  <si>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</si>
  <si>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</si>
  <si>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</si>
  <si>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</si>
  <si>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</si>
  <si>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</si>
  <si>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</si>
  <si>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</si>
  <si>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</si>
  <si>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</si>
  <si>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</si>
  <si>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</si>
  <si>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</si>
  <si>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</si>
  <si>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</si>
  <si>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</si>
  <si>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</si>
  <si>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</si>
  <si>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</si>
  <si>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</si>
  <si>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</si>
  <si>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</si>
  <si>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</si>
  <si>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</si>
  <si>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</si>
  <si>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</si>
  <si>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</si>
  <si>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</si>
  <si>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</si>
  <si>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</si>
  <si>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</si>
  <si>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</si>
  <si>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</si>
  <si>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</si>
  <si>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</si>
  <si>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</si>
  <si>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</si>
  <si>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</si>
  <si>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</si>
  <si>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</si>
  <si>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</si>
  <si>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</si>
  <si>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</si>
  <si>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</si>
  <si>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</si>
  <si>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</si>
  <si>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</si>
  <si>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</si>
  <si>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</si>
  <si>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</si>
  <si>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</si>
  <si>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</si>
  <si>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</si>
  <si>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</si>
  <si>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</si>
  <si>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</si>
  <si>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</si>
  <si>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</si>
  <si>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</si>
  <si>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</si>
  <si>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</si>
  <si>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</si>
  <si>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</si>
  <si>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</si>
  <si>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</si>
  <si>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</si>
  <si>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</si>
  <si>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</si>
  <si>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</si>
  <si>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</si>
  <si>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</si>
  <si>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</si>
  <si>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</si>
  <si>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</si>
  <si>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</si>
  <si>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</si>
  <si>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</si>
  <si>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</si>
  <si>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</si>
  <si>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</si>
  <si>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</si>
  <si>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</si>
  <si>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</si>
  <si>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</si>
  <si>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</si>
  <si>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</si>
  <si>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</si>
  <si>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</si>
  <si>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</si>
  <si>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</si>
  <si>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</si>
  <si>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</si>
  <si>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</si>
  <si>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</si>
  <si>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</si>
  <si>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</si>
  <si>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</si>
  <si>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</si>
  <si>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</si>
  <si>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</si>
  <si>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</si>
  <si>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</si>
  <si>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</si>
  <si>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</si>
  <si>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</si>
  <si>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</si>
  <si>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</si>
  <si>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</si>
  <si>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</si>
  <si>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</si>
  <si>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</si>
  <si>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</si>
  <si>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</si>
  <si>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</si>
  <si>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</si>
  <si>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</si>
  <si>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</si>
  <si>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</si>
  <si>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</si>
  <si>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</si>
  <si>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</si>
  <si>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</si>
  <si>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</si>
  <si>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</si>
  <si>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</si>
  <si>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</si>
  <si>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</si>
  <si>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</si>
  <si>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</si>
  <si>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</si>
  <si>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</si>
  <si>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</si>
  <si>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</si>
  <si>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</si>
  <si>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</si>
  <si>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</si>
  <si>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</si>
  <si>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</si>
  <si>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</si>
  <si>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</si>
  <si>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</si>
  <si>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</si>
  <si>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</si>
  <si>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</si>
  <si>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</si>
  <si>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</si>
  <si>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</si>
  <si>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</si>
  <si>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</si>
  <si>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</si>
  <si>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</si>
  <si>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</si>
  <si>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</si>
  <si>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</si>
  <si>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</si>
  <si>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</si>
  <si>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</si>
  <si>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</si>
  <si>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</si>
  <si>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</si>
  <si>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</si>
  <si>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</si>
  <si>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</si>
  <si>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</si>
  <si>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</si>
  <si>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</si>
  <si>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</si>
  <si>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</si>
  <si>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</si>
  <si>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</si>
  <si>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</si>
  <si>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</si>
  <si>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</si>
  <si>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</si>
  <si>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</si>
  <si>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</si>
  <si>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</si>
  <si>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</si>
  <si>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</si>
  <si>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</si>
  <si>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</si>
  <si>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</si>
  <si>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</si>
  <si>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</si>
  <si>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</si>
  <si>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</si>
  <si>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</si>
  <si>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</si>
  <si>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</si>
  <si>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</si>
  <si>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</si>
  <si>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</si>
  <si>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</si>
  <si>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</si>
  <si>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</si>
  <si>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</si>
  <si>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</si>
  <si>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</si>
  <si>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</si>
  <si>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</si>
  <si>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</si>
  <si>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</si>
  <si>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</si>
  <si>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</si>
  <si>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</si>
  <si>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</si>
  <si>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</si>
  <si>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</si>
  <si>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</si>
  <si>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</si>
  <si>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</si>
  <si>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</si>
  <si>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</si>
  <si>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</si>
  <si>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</si>
  <si>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</si>
  <si>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</si>
  <si>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</si>
  <si>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</si>
  <si>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</si>
  <si>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</si>
  <si>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</si>
  <si>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</si>
  <si>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</si>
  <si>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</si>
  <si>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</si>
  <si>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</si>
  <si>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</si>
  <si>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</si>
  <si>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</si>
  <si>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</si>
  <si>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</si>
  <si>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</si>
  <si>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</si>
  <si>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</si>
  <si>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</si>
  <si>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</si>
  <si>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</si>
  <si>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</si>
  <si>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</si>
  <si>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</si>
  <si>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</si>
  <si>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</si>
  <si>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</si>
  <si>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</si>
  <si>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</si>
  <si>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</si>
  <si>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</si>
  <si>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</si>
  <si>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</si>
  <si>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</si>
  <si>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</si>
  <si>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</si>
  <si>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</si>
  <si>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</si>
  <si>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</si>
  <si>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</si>
  <si>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</si>
  <si>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</si>
  <si>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</si>
  <si>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</si>
  <si>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</si>
  <si>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</si>
  <si>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</si>
  <si>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</si>
  <si>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</si>
  <si>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</si>
  <si>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</si>
  <si>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</si>
  <si>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</si>
  <si>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</si>
  <si>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</si>
  <si>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</si>
  <si>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</si>
  <si>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</si>
  <si>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</si>
  <si>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</si>
  <si>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</si>
  <si>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</si>
  <si>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</si>
  <si>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</si>
  <si>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</si>
  <si>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</si>
  <si>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</si>
  <si>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</si>
  <si>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</si>
  <si>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</si>
  <si>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</si>
  <si>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</si>
  <si>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</si>
  <si>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</si>
  <si>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</si>
  <si>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</si>
  <si>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</si>
  <si>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</si>
  <si>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</si>
  <si>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</si>
  <si>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</si>
  <si>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</si>
  <si>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</si>
  <si>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</si>
  <si>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</si>
  <si>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</si>
  <si>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</si>
  <si>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</si>
  <si>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</si>
  <si>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</si>
  <si>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</si>
  <si>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</si>
  <si>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</si>
  <si>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</si>
  <si>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</si>
  <si>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</si>
  <si>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</si>
  <si>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</si>
  <si>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</si>
  <si>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</si>
  <si>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</si>
  <si>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</si>
  <si>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</si>
  <si>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</si>
  <si>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</si>
  <si>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</si>
  <si>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</si>
  <si>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</si>
  <si>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</si>
  <si>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</si>
  <si>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</si>
  <si>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</si>
  <si>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</si>
  <si>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</si>
  <si>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</si>
  <si>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</si>
  <si>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</si>
  <si>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</si>
  <si>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</si>
  <si>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</si>
  <si>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</si>
  <si>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</si>
  <si>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</si>
  <si>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</si>
  <si>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</si>
  <si>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</si>
  <si>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</si>
  <si>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</si>
  <si>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</si>
  <si>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</si>
  <si>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</si>
  <si>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</si>
  <si>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</si>
  <si>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</si>
  <si>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</si>
  <si>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</si>
  <si>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</si>
  <si>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</si>
  <si>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</si>
  <si>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</si>
  <si>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</si>
  <si>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</si>
  <si>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</si>
  <si>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</si>
  <si>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</si>
  <si>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</si>
  <si>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</si>
  <si>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</si>
  <si>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</si>
  <si>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</si>
  <si>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</si>
  <si>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</si>
  <si>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</si>
  <si>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</si>
  <si>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</si>
  <si>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</si>
  <si>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</si>
  <si>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</si>
  <si>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</si>
  <si>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</si>
  <si>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</si>
  <si>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</si>
  <si>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</si>
  <si>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</si>
  <si>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</si>
  <si>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</si>
  <si>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</si>
  <si>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</si>
  <si>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</si>
  <si>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</si>
  <si>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</si>
  <si>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</si>
  <si>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</si>
  <si>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</si>
  <si>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</si>
  <si>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</si>
  <si>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</si>
  <si>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</si>
  <si>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</si>
  <si>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</si>
  <si>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</si>
  <si>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</si>
  <si>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</si>
  <si>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</si>
  <si>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</si>
  <si>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</si>
  <si>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</si>
  <si>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</si>
  <si>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</si>
  <si>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</si>
  <si>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</si>
  <si>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</si>
  <si>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</si>
  <si>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</si>
  <si>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</si>
  <si>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</si>
  <si>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</si>
  <si>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</si>
  <si>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</si>
  <si>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</si>
  <si>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</si>
  <si>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</si>
  <si>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</si>
  <si>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</si>
  <si>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</si>
  <si>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</si>
  <si>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</si>
  <si>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</si>
  <si>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</si>
  <si>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</si>
  <si>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</si>
  <si>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</si>
  <si>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</si>
  <si>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</si>
  <si>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</si>
  <si>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</si>
  <si>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</si>
  <si>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</si>
  <si>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</si>
  <si>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</si>
  <si>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</si>
  <si>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</si>
  <si>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</si>
  <si>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</si>
  <si>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</si>
  <si>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</si>
  <si>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</si>
  <si>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</si>
  <si>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</si>
  <si>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</si>
  <si>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</si>
  <si>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</si>
  <si>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</si>
  <si>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</si>
  <si>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</si>
  <si>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</si>
  <si>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</si>
  <si>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</si>
  <si>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</si>
  <si>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</si>
  <si>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</si>
  <si>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</si>
  <si>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</si>
  <si>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</si>
  <si>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</si>
  <si>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</si>
  <si>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</si>
  <si>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</si>
  <si>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</si>
  <si>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</si>
  <si>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</si>
  <si>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</si>
  <si>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</si>
  <si>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</si>
  <si>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</si>
  <si>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</si>
  <si>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</si>
  <si>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</si>
  <si>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</si>
  <si>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</si>
  <si>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</si>
  <si>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</si>
  <si>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</si>
  <si>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</si>
  <si>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</si>
  <si>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</si>
  <si>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</si>
  <si>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</si>
  <si>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</si>
  <si>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</si>
  <si>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</si>
  <si>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</si>
  <si>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</si>
  <si>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</si>
  <si>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</si>
  <si>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</si>
  <si>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</si>
  <si>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</si>
  <si>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</si>
  <si>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</si>
  <si>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</si>
  <si>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</si>
  <si>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</si>
  <si>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</si>
  <si>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</si>
  <si>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</si>
  <si>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</si>
  <si>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</si>
  <si>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</si>
  <si>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</si>
  <si>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</si>
  <si>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</si>
  <si>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</si>
  <si>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</si>
  <si>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</si>
  <si>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</si>
  <si>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</si>
  <si>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</si>
  <si>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</si>
  <si>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</si>
  <si>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</si>
  <si>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</si>
  <si>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</si>
  <si>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</si>
  <si>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</si>
  <si>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</si>
  <si>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</si>
  <si>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</si>
  <si>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</si>
  <si>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</si>
  <si>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</si>
  <si>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</si>
  <si>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</si>
  <si>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</si>
  <si>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</si>
  <si>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</si>
  <si>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</si>
  <si>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</si>
  <si>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</si>
  <si>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</si>
  <si>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</si>
  <si>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</si>
  <si>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</si>
  <si>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</si>
  <si>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</si>
  <si>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</si>
  <si>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</si>
  <si>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</si>
  <si>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</si>
  <si>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</si>
  <si>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</si>
  <si>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</si>
  <si>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</si>
  <si>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</si>
  <si>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</si>
  <si>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</si>
  <si>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</si>
  <si>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</si>
  <si>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</si>
  <si>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</si>
  <si>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</si>
  <si>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</si>
  <si>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</si>
  <si>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</si>
  <si>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</si>
  <si>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</si>
  <si>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</si>
  <si>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</si>
  <si>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</si>
  <si>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</si>
  <si>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</si>
  <si>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</si>
  <si>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</si>
  <si>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</si>
  <si>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</si>
  <si>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</si>
  <si>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</si>
  <si>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</si>
  <si>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</si>
  <si>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</si>
  <si>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</si>
  <si>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</si>
  <si>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</si>
  <si>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</si>
  <si>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</si>
  <si>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</si>
  <si>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</si>
  <si>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</si>
  <si>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</si>
  <si>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</si>
  <si>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</si>
  <si>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</si>
  <si>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</si>
  <si>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</si>
  <si>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</si>
  <si>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</si>
  <si>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</si>
  <si>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</si>
  <si>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</si>
  <si>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</si>
  <si>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</si>
  <si>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</si>
  <si>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</si>
  <si>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</si>
  <si>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</si>
  <si>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</si>
  <si>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</si>
  <si>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</si>
  <si>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</si>
  <si>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</si>
  <si>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</si>
  <si>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</si>
  <si>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</si>
  <si>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</si>
  <si>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</si>
  <si>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</si>
  <si>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</si>
  <si>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</si>
  <si>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</si>
  <si>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</si>
  <si>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</si>
  <si>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</si>
  <si>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</si>
  <si>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</si>
  <si>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</si>
  <si>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</si>
  <si>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</si>
  <si>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</si>
  <si>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</si>
  <si>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</si>
  <si>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</si>
  <si>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</si>
  <si>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</si>
  <si>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</si>
  <si>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</si>
  <si>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</si>
  <si>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</si>
  <si>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</si>
  <si>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</si>
  <si>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</si>
  <si>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</si>
  <si>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</si>
  <si>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</si>
  <si>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</si>
  <si>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</si>
  <si>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</si>
  <si>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</si>
  <si>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</si>
  <si>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</si>
  <si>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</si>
  <si>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</si>
  <si>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</si>
  <si>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</si>
  <si>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</si>
  <si>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</si>
  <si>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</si>
  <si>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</si>
  <si>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</si>
  <si>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</si>
  <si>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</si>
  <si>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</si>
  <si>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</si>
  <si>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</si>
  <si>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</si>
  <si>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</si>
  <si>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</si>
  <si>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</si>
  <si>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</si>
  <si>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</si>
  <si>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</si>
  <si>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</si>
  <si>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</si>
  <si>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</si>
  <si>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</si>
  <si>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</si>
  <si>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</si>
  <si>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</si>
  <si>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</si>
  <si>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</si>
  <si>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</si>
  <si>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</si>
  <si>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</si>
  <si>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</si>
  <si>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</si>
  <si>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</si>
  <si>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</si>
  <si>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</si>
  <si>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</si>
  <si>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</si>
  <si>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</si>
  <si>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</si>
  <si>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</si>
  <si>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</si>
  <si>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</si>
  <si>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</si>
  <si>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</si>
  <si>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</si>
  <si>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</si>
  <si>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</si>
  <si>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</si>
  <si>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</si>
  <si>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</si>
  <si>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</si>
  <si>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</si>
  <si>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</si>
  <si>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</si>
  <si>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</si>
  <si>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</si>
  <si>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</si>
  <si>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</si>
  <si>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</si>
  <si>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</si>
  <si>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</si>
  <si>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</si>
  <si>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</si>
  <si>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</si>
  <si>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</si>
  <si>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</si>
  <si>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</si>
  <si>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</si>
  <si>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</si>
  <si>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</si>
  <si>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</si>
  <si>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</si>
  <si>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</si>
  <si>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</si>
  <si>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</si>
  <si>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</si>
  <si>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</si>
  <si>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</si>
  <si>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</si>
  <si>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</si>
  <si>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</si>
  <si>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</si>
  <si>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</si>
  <si>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</si>
  <si>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</si>
  <si>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</si>
  <si>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</si>
  <si>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</si>
  <si>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</si>
  <si>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</si>
  <si>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</si>
  <si>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</si>
  <si>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</si>
  <si>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</si>
  <si>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</si>
  <si>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</si>
  <si>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</si>
  <si>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</si>
  <si>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</si>
  <si>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</si>
  <si>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</si>
  <si>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</si>
  <si>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</si>
  <si>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</si>
  <si>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</si>
  <si>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</si>
  <si>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</si>
  <si>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</si>
  <si>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</si>
  <si>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</si>
  <si>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</si>
  <si>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</si>
  <si>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</si>
  <si>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</si>
  <si>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</si>
  <si>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</si>
  <si>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</si>
  <si>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</si>
  <si>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</si>
  <si>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</si>
  <si>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</si>
  <si>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</si>
  <si>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</si>
  <si>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</si>
  <si>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</si>
  <si>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</si>
  <si>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</si>
  <si>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</si>
  <si>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</si>
  <si>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</si>
  <si>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</si>
  <si>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</si>
  <si>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</si>
  <si>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</si>
  <si>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</si>
  <si>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</si>
  <si>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</si>
  <si>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</si>
  <si>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</si>
  <si>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</si>
  <si>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</si>
  <si>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</si>
  <si>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</si>
  <si>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</si>
  <si>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</si>
  <si>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</si>
  <si>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</si>
  <si>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</si>
  <si>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</si>
  <si>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</si>
  <si>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</si>
  <si>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</si>
  <si>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</si>
  <si>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</si>
  <si>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</si>
  <si>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</si>
  <si>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</si>
  <si>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</si>
  <si>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</si>
  <si>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</si>
  <si>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</si>
  <si>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</si>
  <si>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</si>
  <si>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</si>
  <si>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</si>
  <si>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</si>
  <si>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</si>
  <si>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</si>
  <si>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</si>
  <si>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</si>
  <si>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</si>
  <si>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</si>
  <si>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</si>
  <si>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</si>
  <si>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</si>
  <si>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</si>
  <si>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</si>
  <si>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</si>
  <si>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</si>
  <si>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</si>
  <si>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</si>
  <si>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</si>
  <si>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</si>
  <si>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</si>
  <si>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</si>
  <si>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</si>
  <si>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</si>
  <si>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</si>
  <si>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</si>
  <si>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</si>
  <si>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</si>
  <si>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</si>
  <si>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</si>
  <si>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</si>
  <si>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</si>
  <si>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</si>
  <si>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</si>
  <si>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</si>
  <si>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</si>
  <si>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</si>
  <si>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</si>
  <si>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</si>
  <si>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</si>
  <si>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</si>
  <si>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</si>
  <si>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</si>
  <si>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</si>
  <si>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</si>
  <si>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</si>
  <si>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</si>
  <si>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</si>
  <si>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</si>
  <si>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</si>
  <si>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</si>
  <si>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</si>
  <si>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</si>
  <si>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</si>
  <si>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</si>
  <si>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</si>
  <si>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</si>
  <si>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</si>
  <si>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</si>
  <si>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</si>
  <si>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</si>
  <si>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</si>
  <si>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</si>
  <si>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</si>
  <si>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</si>
  <si>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</si>
  <si>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</si>
  <si>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</si>
  <si>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</si>
  <si>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</si>
  <si>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</si>
  <si>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</si>
  <si>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</si>
  <si>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</si>
  <si>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</si>
  <si>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</si>
  <si>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</si>
  <si>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</si>
  <si>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</si>
  <si>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</si>
  <si>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</si>
  <si>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</si>
  <si>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</si>
  <si>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</si>
  <si>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</si>
  <si>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</si>
  <si>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</si>
  <si>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</si>
  <si>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</si>
  <si>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</si>
  <si>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</si>
  <si>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</si>
  <si>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</si>
  <si>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</si>
  <si>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</si>
  <si>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</si>
  <si>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</si>
  <si>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</si>
  <si>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</si>
  <si>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</si>
  <si>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</si>
  <si>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</si>
  <si>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</si>
  <si>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</si>
  <si>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</si>
  <si>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</si>
  <si>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</si>
  <si>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</si>
  <si>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</si>
  <si>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</si>
  <si>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</si>
  <si>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</si>
  <si>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</si>
  <si>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</si>
  <si>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</si>
  <si>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</si>
  <si>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</si>
  <si>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</si>
  <si>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</si>
  <si>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</si>
  <si>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</si>
  <si>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</si>
  <si>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</si>
  <si>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</si>
  <si>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</si>
  <si>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</si>
  <si>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</si>
  <si>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</si>
  <si>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</si>
  <si>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</si>
  <si>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</si>
  <si>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</si>
  <si>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</si>
  <si>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</si>
  <si>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</si>
  <si>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</si>
  <si>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</si>
  <si>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</si>
  <si>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</si>
  <si>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</si>
  <si>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</si>
  <si>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</si>
  <si>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</si>
  <si>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</si>
  <si>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</si>
  <si>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</si>
  <si>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</si>
  <si>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</si>
  <si>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</si>
  <si>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</si>
  <si>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</si>
  <si>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</si>
  <si>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</si>
  <si>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</si>
  <si>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</si>
  <si>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</si>
  <si>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</si>
  <si>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</si>
  <si>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</si>
  <si>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</si>
  <si>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</si>
  <si>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</si>
  <si>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</si>
  <si>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</si>
  <si>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</si>
  <si>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</si>
  <si>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</si>
  <si>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</si>
  <si>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</si>
  <si>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</si>
  <si>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</si>
  <si>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</si>
  <si>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</si>
  <si>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</si>
  <si>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</si>
  <si>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</si>
  <si>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</si>
  <si>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</si>
  <si>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</si>
  <si>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</si>
  <si>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</si>
  <si>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</si>
  <si>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</si>
  <si>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</si>
  <si>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</si>
  <si>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</si>
  <si>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</si>
  <si>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</si>
  <si>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</si>
  <si>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</si>
  <si>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</si>
  <si>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</si>
  <si>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</si>
  <si>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</si>
  <si>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</si>
  <si>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</si>
  <si>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</si>
  <si>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</si>
  <si>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</si>
  <si>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</si>
  <si>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</si>
  <si>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</si>
  <si>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</si>
  <si>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</si>
  <si>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</si>
  <si>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</si>
  <si>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</si>
  <si>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</si>
  <si>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</si>
  <si>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</si>
  <si>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</si>
  <si>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</si>
  <si>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</si>
  <si>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</si>
  <si>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</si>
  <si>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</si>
  <si>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</si>
  <si>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</si>
  <si>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</si>
  <si>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</si>
  <si>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</si>
  <si>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</si>
  <si>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</si>
  <si>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</si>
  <si>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</si>
  <si>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</si>
  <si>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</si>
  <si>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</si>
  <si>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</si>
  <si>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</si>
  <si>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</si>
  <si>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</si>
  <si>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</si>
  <si>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</si>
  <si>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</si>
  <si>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</si>
  <si>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</si>
  <si>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</si>
  <si>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</si>
  <si>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</si>
  <si>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</si>
  <si>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</si>
  <si>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</si>
  <si>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</si>
  <si>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</si>
  <si>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</si>
  <si>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</si>
  <si>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</si>
  <si>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</si>
  <si>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</si>
  <si>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</si>
  <si>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</si>
  <si>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</si>
  <si>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</si>
  <si>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</si>
  <si>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</si>
  <si>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</si>
  <si>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</si>
  <si>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</si>
  <si>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</si>
  <si>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</si>
  <si>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</si>
  <si>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</si>
  <si>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</si>
  <si>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</si>
  <si>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</si>
  <si>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</si>
  <si>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</si>
  <si>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</si>
  <si>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</si>
  <si>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</si>
  <si>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</si>
  <si>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</si>
  <si>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</si>
  <si>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</si>
  <si>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</si>
  <si>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</si>
  <si>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</si>
  <si>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</si>
  <si>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</si>
  <si>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</si>
  <si>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</si>
  <si>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</si>
  <si>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</si>
  <si>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</si>
  <si>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</si>
  <si>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</si>
  <si>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</si>
  <si>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</si>
  <si>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</si>
  <si>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</si>
  <si>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</si>
  <si>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</si>
  <si>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</si>
  <si>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</si>
  <si>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</si>
  <si>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</si>
  <si>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</si>
  <si>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</si>
  <si>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</si>
  <si>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</si>
  <si>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</si>
  <si>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</si>
  <si>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</si>
  <si>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</si>
  <si>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</si>
  <si>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</si>
  <si>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</si>
  <si>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</si>
  <si>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</si>
  <si>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</si>
  <si>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</si>
  <si>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</si>
  <si>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</si>
  <si>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</si>
  <si>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</si>
  <si>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</si>
  <si>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</si>
  <si>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</si>
  <si>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</si>
  <si>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</si>
  <si>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</si>
  <si>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</si>
  <si>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</si>
  <si>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</si>
  <si>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</si>
  <si>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</si>
  <si>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</si>
  <si>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</si>
  <si>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</si>
  <si>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</si>
  <si>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</si>
  <si>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</si>
  <si>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</si>
  <si>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</si>
  <si>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</si>
  <si>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</si>
  <si>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</si>
  <si>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</si>
  <si>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</si>
  <si>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</si>
  <si>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</si>
  <si>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</si>
  <si>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</si>
  <si>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</si>
  <si>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</si>
  <si>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</si>
  <si>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</si>
  <si>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</si>
  <si>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</si>
  <si>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</si>
  <si>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</si>
  <si>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</si>
  <si>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</si>
  <si>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</si>
  <si>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</si>
  <si>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</si>
  <si>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</si>
  <si>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</si>
  <si>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</si>
  <si>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</si>
  <si>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</si>
  <si>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</si>
  <si>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</si>
  <si>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</si>
  <si>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</si>
  <si>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</si>
  <si>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</si>
  <si>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</si>
  <si>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</si>
  <si>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</si>
  <si>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</si>
  <si>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</si>
  <si>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</si>
  <si>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</si>
  <si>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</si>
  <si>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</si>
  <si>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</si>
  <si>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</si>
  <si>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</si>
  <si>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</si>
  <si>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</si>
  <si>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</si>
  <si>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</si>
  <si>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</si>
  <si>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</si>
  <si>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</si>
  <si>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</si>
  <si>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</si>
  <si>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</si>
  <si>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</si>
  <si>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</si>
  <si>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</si>
  <si>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</si>
  <si>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</si>
  <si>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</si>
  <si>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</si>
  <si>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</si>
  <si>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</si>
  <si>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</si>
  <si>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</si>
  <si>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</si>
  <si>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</si>
  <si>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</si>
  <si>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</si>
  <si>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</si>
  <si>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</si>
  <si>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</si>
  <si>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</si>
  <si>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</si>
  <si>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</si>
  <si>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</si>
  <si>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</si>
  <si>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</si>
  <si>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</si>
  <si>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</si>
  <si>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</si>
  <si>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</si>
  <si>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</si>
  <si>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</si>
  <si>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</si>
  <si>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</si>
  <si>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</si>
  <si>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</si>
  <si>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</si>
  <si>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</si>
  <si>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</si>
  <si>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</si>
  <si>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</si>
  <si>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</si>
  <si>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</si>
  <si>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</si>
  <si>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</si>
  <si>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</si>
  <si>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</si>
  <si>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</si>
  <si>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</si>
  <si>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</si>
  <si>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</si>
  <si>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</si>
  <si>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</si>
  <si>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</si>
  <si>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</si>
  <si>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</si>
  <si>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</si>
  <si>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</si>
  <si>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</si>
  <si>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</si>
  <si>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</si>
  <si>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</si>
  <si>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</si>
  <si>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</si>
  <si>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</si>
  <si>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</si>
  <si>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</si>
  <si>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</si>
  <si>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</si>
  <si>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</si>
  <si>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</si>
  <si>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</si>
  <si>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</si>
  <si>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</si>
  <si>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</si>
  <si>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</si>
  <si>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</si>
  <si>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</si>
  <si>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</si>
  <si>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</si>
  <si>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</si>
  <si>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</si>
  <si>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</si>
  <si>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</si>
  <si>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</si>
  <si>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</si>
  <si>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</si>
  <si>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</si>
  <si>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</si>
  <si>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</si>
  <si>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</si>
  <si>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</si>
  <si>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</si>
  <si>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</si>
  <si>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</si>
  <si>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</si>
  <si>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</si>
  <si>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</si>
  <si>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</si>
  <si>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</si>
  <si>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</si>
  <si>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</si>
  <si>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</si>
  <si>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</si>
  <si>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</si>
  <si>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</si>
  <si>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</si>
  <si>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</si>
  <si>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</si>
  <si>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</si>
  <si>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</si>
  <si>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</si>
  <si>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</si>
  <si>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</si>
  <si>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</si>
  <si>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</si>
  <si>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</si>
  <si>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</si>
  <si>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</si>
  <si>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</si>
  <si>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</si>
  <si>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</si>
  <si>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</si>
  <si>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</si>
  <si>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</si>
  <si>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</si>
  <si>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</si>
  <si>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</si>
  <si>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</si>
  <si>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</si>
  <si>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</si>
  <si>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</si>
  <si>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</si>
  <si>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</si>
  <si>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</si>
  <si>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</si>
  <si>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</si>
  <si>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</si>
  <si>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</si>
  <si>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</si>
  <si>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</si>
  <si>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</si>
  <si>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</si>
  <si>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</si>
  <si>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</si>
  <si>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</si>
  <si>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</si>
  <si>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</si>
  <si>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</si>
  <si>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</si>
  <si>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</si>
  <si>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</si>
  <si>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</si>
  <si>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</si>
  <si>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</si>
  <si>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</si>
  <si>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</si>
  <si>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</si>
  <si>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</si>
  <si>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</si>
  <si>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</si>
  <si>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</si>
  <si>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</si>
  <si>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</si>
  <si>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</si>
  <si>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</si>
  <si>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</si>
  <si>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</si>
  <si>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</si>
  <si>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</si>
  <si>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</si>
  <si>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</si>
  <si>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</si>
  <si>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</si>
  <si>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</si>
  <si>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</si>
  <si>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</si>
  <si>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</si>
  <si>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</si>
  <si>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</si>
  <si>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</si>
  <si>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</si>
  <si>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</si>
  <si>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</si>
  <si>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</si>
  <si>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</si>
  <si>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</si>
  <si>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</si>
  <si>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</si>
  <si>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</si>
  <si>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</si>
  <si>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</si>
  <si>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</si>
  <si>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</si>
  <si>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</si>
  <si>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</si>
  <si>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</si>
  <si>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</si>
  <si>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</si>
  <si>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</si>
  <si>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</si>
  <si>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</si>
  <si>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</si>
  <si>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</si>
  <si>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</si>
  <si>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</si>
  <si>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</si>
  <si>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</si>
  <si>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</si>
  <si>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</si>
  <si>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</si>
  <si>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</si>
  <si>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</si>
  <si>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</si>
  <si>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</si>
  <si>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</si>
  <si>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</si>
  <si>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</si>
  <si>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</si>
  <si>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</si>
  <si>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</si>
  <si>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</si>
  <si>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</si>
  <si>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</si>
  <si>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</si>
  <si>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</si>
  <si>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</si>
  <si>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</si>
  <si>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</si>
  <si>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</si>
  <si>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</si>
  <si>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</si>
  <si>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</si>
  <si>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</si>
  <si>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</si>
  <si>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</si>
  <si>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</si>
  <si>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</si>
  <si>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</si>
  <si>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</si>
  <si>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</si>
  <si>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</si>
  <si>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</si>
  <si>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</si>
  <si>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</si>
  <si>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</si>
  <si>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</si>
  <si>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</si>
  <si>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</si>
  <si>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</si>
  <si>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</si>
  <si>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</si>
  <si>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</si>
  <si>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</si>
  <si>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</si>
  <si>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</si>
  <si>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</si>
  <si>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</si>
  <si>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</si>
  <si>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</si>
  <si>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</si>
  <si>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</si>
  <si>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</si>
  <si>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</si>
  <si>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</si>
  <si>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</si>
  <si>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</si>
  <si>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</si>
  <si>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</si>
  <si>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</si>
  <si>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</si>
  <si>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</si>
  <si>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</si>
  <si>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</si>
  <si>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</si>
  <si>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</si>
  <si>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</si>
  <si>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</si>
  <si>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</si>
  <si>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</si>
  <si>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</si>
  <si>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</si>
  <si>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</si>
  <si>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</si>
  <si>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</si>
  <si>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</si>
  <si>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</si>
  <si>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</si>
  <si>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</si>
  <si>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</si>
  <si>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</si>
  <si>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</si>
  <si>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</si>
  <si>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</si>
  <si>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</si>
  <si>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</si>
  <si>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</si>
  <si>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</si>
  <si>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</si>
  <si>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</si>
  <si>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</si>
  <si>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</si>
  <si>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</si>
  <si>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</si>
  <si>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</si>
  <si>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</si>
  <si>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</si>
  <si>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</si>
  <si>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</si>
  <si>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</si>
  <si>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</si>
  <si>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</si>
  <si>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</si>
  <si>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</si>
  <si>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</si>
  <si>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</si>
  <si>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</si>
  <si>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</si>
  <si>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</si>
  <si>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</si>
  <si>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</si>
  <si>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</si>
  <si>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</si>
  <si>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</si>
  <si>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</si>
  <si>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</si>
  <si>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</si>
  <si>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</si>
  <si>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</si>
  <si>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</si>
  <si>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</si>
  <si>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</si>
  <si>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</si>
  <si>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</si>
  <si>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</si>
  <si>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</si>
  <si>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</si>
  <si>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</si>
  <si>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</si>
  <si>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</si>
  <si>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</si>
  <si>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</si>
  <si>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</si>
  <si>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</si>
  <si>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</si>
  <si>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</si>
  <si>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</si>
  <si>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</si>
  <si>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</si>
  <si>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</si>
  <si>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</si>
  <si>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</si>
  <si>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</si>
  <si>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</si>
  <si>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</si>
  <si>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</si>
  <si>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</si>
  <si>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</si>
  <si>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</si>
  <si>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</si>
  <si>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</si>
  <si>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</si>
  <si>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</si>
  <si>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</si>
  <si>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</si>
  <si>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</si>
  <si>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</si>
  <si>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</si>
  <si>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</si>
  <si>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</si>
  <si>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</si>
  <si>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</si>
  <si>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</si>
  <si>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</si>
  <si>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</si>
  <si>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</si>
  <si>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</si>
  <si>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</si>
  <si>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</si>
  <si>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</si>
  <si>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</si>
  <si>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</si>
  <si>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</si>
  <si>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</si>
  <si>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</si>
  <si>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</si>
  <si>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</si>
  <si>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</si>
  <si>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</si>
  <si>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</si>
  <si>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</si>
  <si>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</si>
  <si>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</si>
  <si>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</si>
  <si>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</si>
  <si>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</si>
  <si>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</si>
  <si>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</si>
  <si>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</si>
  <si>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</si>
  <si>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</si>
  <si>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</si>
  <si>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</si>
  <si>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</si>
  <si>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</si>
  <si>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</si>
  <si>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</si>
  <si>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</si>
  <si>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</si>
  <si>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</si>
  <si>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</si>
  <si>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</si>
  <si>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</si>
  <si>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</si>
  <si>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</si>
  <si>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</si>
  <si>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</si>
  <si>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</si>
  <si>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</si>
  <si>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</si>
  <si>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</si>
  <si>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</si>
  <si>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</si>
  <si>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</si>
  <si>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</si>
  <si>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</si>
  <si>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</si>
  <si>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</si>
  <si>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</si>
  <si>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</si>
  <si>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</si>
  <si>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</si>
  <si>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</si>
  <si>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</si>
  <si>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</si>
  <si>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</si>
  <si>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</si>
  <si>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</si>
  <si>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</si>
  <si>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</si>
  <si>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</si>
  <si>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</si>
  <si>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</si>
  <si>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</si>
  <si>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</si>
  <si>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</si>
  <si>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</si>
  <si>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</si>
  <si>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</si>
  <si>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</si>
  <si>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</si>
  <si>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</si>
  <si>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</si>
  <si>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</si>
  <si>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</si>
  <si>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</si>
  <si>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</si>
  <si>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</si>
  <si>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</si>
  <si>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</si>
  <si>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</si>
  <si>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</si>
  <si>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</si>
  <si>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</si>
  <si>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</si>
  <si>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</si>
  <si>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</si>
  <si>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</si>
  <si>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</si>
  <si>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</si>
  <si>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</si>
  <si>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</si>
  <si>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</si>
  <si>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</si>
  <si>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</si>
  <si>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</si>
  <si>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</si>
  <si>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</si>
  <si>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</si>
  <si>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</si>
  <si>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</si>
  <si>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</si>
  <si>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</si>
  <si>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</si>
  <si>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</si>
  <si>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</si>
  <si>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</si>
  <si>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</si>
  <si>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</si>
  <si>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</si>
  <si>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</si>
  <si>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</si>
  <si>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</si>
  <si>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</si>
  <si>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</si>
  <si>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</si>
  <si>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</si>
  <si>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</si>
  <si>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</si>
  <si>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</si>
  <si>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</si>
  <si>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</si>
  <si>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</si>
  <si>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</si>
  <si>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</si>
  <si>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</si>
  <si>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</si>
  <si>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</si>
  <si>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</si>
  <si>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</si>
  <si>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</si>
  <si>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</si>
  <si>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</si>
  <si>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</si>
  <si>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</si>
  <si>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</si>
  <si>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</si>
  <si>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</si>
  <si>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</si>
  <si>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</si>
  <si>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</si>
  <si>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</si>
  <si>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</si>
  <si>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</si>
  <si>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</si>
  <si>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</si>
  <si>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</si>
  <si>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</si>
  <si>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</si>
  <si>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</si>
  <si>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</si>
  <si>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</si>
  <si>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</si>
  <si>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</si>
  <si>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</si>
  <si>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</si>
  <si>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</si>
  <si>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</si>
  <si>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</si>
  <si>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</si>
  <si>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</si>
  <si>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</si>
  <si>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</si>
  <si>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</si>
  <si>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</si>
  <si>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</si>
  <si>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</si>
  <si>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</si>
  <si>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</si>
  <si>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</si>
  <si>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</si>
  <si>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</si>
  <si>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</si>
  <si>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</si>
  <si>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</si>
  <si>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</si>
  <si>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</si>
  <si>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</si>
  <si>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</si>
  <si>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</si>
  <si>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</si>
  <si>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</si>
  <si>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</si>
  <si>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</si>
  <si>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</si>
  <si>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</si>
  <si>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</si>
  <si>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</si>
  <si>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</si>
  <si>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</si>
  <si>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</si>
  <si>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</si>
  <si>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</si>
  <si>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</si>
  <si>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</si>
  <si>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</si>
  <si>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</si>
  <si>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</si>
  <si>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</si>
  <si>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</si>
  <si>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</si>
  <si>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</si>
  <si>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</si>
  <si>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</si>
  <si>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</si>
  <si>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</si>
  <si>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</si>
  <si>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</si>
  <si>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</si>
  <si>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</si>
  <si>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</si>
  <si>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</si>
  <si>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</si>
  <si>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</si>
  <si>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</si>
  <si>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</si>
  <si>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</si>
  <si>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</si>
  <si>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</si>
  <si>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</si>
  <si>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</si>
  <si>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</si>
  <si>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</si>
  <si>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</si>
  <si>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</si>
  <si>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</si>
  <si>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</si>
  <si>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</si>
  <si>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</si>
  <si>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</si>
  <si>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</si>
  <si>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</si>
  <si>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</si>
  <si>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</si>
  <si>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</si>
  <si>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</si>
  <si>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</si>
  <si>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</si>
  <si>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</si>
  <si>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</si>
  <si>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</si>
  <si>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</si>
  <si>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</si>
  <si>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</si>
  <si>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</si>
  <si>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</si>
  <si>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</si>
  <si>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</si>
  <si>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</si>
  <si>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</si>
  <si>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</si>
  <si>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</si>
  <si>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</si>
  <si>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</si>
  <si>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</si>
  <si>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</si>
  <si>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</si>
  <si>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</si>
  <si>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</si>
  <si>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</si>
  <si>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</si>
  <si>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</si>
  <si>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</si>
  <si>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</si>
  <si>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</si>
  <si>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</si>
  <si>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</si>
  <si>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</si>
  <si>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</si>
  <si>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</si>
  <si>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</si>
  <si>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</si>
  <si>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</si>
  <si>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</si>
  <si>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</si>
  <si>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</si>
  <si>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</si>
  <si>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</si>
  <si>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</si>
  <si>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</si>
  <si>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</si>
  <si>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</si>
  <si>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</si>
  <si>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</si>
  <si>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</si>
  <si>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</si>
  <si>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</si>
  <si>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</si>
  <si>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</si>
  <si>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</si>
  <si>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</si>
  <si>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</si>
  <si>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</si>
  <si>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</si>
  <si>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</si>
  <si>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</si>
  <si>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</si>
  <si>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</si>
  <si>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</si>
  <si>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</si>
  <si>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</si>
  <si>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</si>
  <si>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</si>
  <si>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</si>
  <si>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</si>
  <si>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</si>
  <si>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</si>
  <si>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</si>
  <si>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</si>
  <si>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</si>
  <si>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</si>
  <si>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</si>
  <si>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</si>
  <si>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</si>
  <si>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</si>
  <si>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</si>
  <si>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</si>
  <si>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</si>
  <si>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</si>
  <si>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</si>
  <si>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</si>
  <si>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</si>
  <si>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</si>
  <si>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</si>
  <si>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</si>
  <si>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</si>
  <si>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</si>
  <si>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</si>
  <si>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</si>
  <si>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</si>
  <si>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</si>
  <si>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</si>
  <si>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</si>
  <si>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</si>
  <si>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</si>
  <si>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</si>
  <si>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</si>
  <si>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</si>
  <si>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</si>
  <si>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</si>
  <si>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</si>
  <si>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</si>
  <si>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</si>
  <si>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</si>
  <si>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</si>
  <si>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</si>
  <si>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</si>
  <si>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</si>
  <si>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</si>
  <si>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</si>
  <si>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</si>
  <si>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</si>
  <si>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</si>
  <si>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</si>
  <si>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</si>
  <si>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</si>
  <si>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</si>
  <si>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</si>
  <si>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</si>
  <si>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</si>
  <si>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</si>
  <si>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</si>
  <si>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</si>
  <si>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</si>
  <si>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</si>
  <si>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</si>
  <si>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</si>
  <si>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</si>
  <si>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</si>
  <si>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</si>
  <si>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</si>
  <si>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</si>
  <si>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</si>
  <si>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</si>
  <si>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</si>
  <si>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</si>
  <si>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</si>
  <si>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</si>
  <si>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</si>
  <si>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</si>
  <si>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</si>
  <si>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</si>
  <si>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</si>
  <si>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</si>
  <si>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</si>
  <si>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</si>
  <si>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</si>
  <si>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</si>
  <si>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</si>
  <si>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</si>
  <si>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</si>
  <si>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</si>
  <si>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</si>
  <si>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</si>
  <si>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</si>
  <si>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</si>
  <si>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</si>
  <si>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</si>
  <si>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</si>
  <si>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</si>
  <si>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</si>
  <si>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</si>
  <si>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</si>
  <si>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</si>
  <si>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</si>
  <si>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</si>
  <si>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</si>
  <si>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</si>
  <si>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</si>
  <si>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</si>
  <si>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</si>
  <si>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</si>
  <si>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</si>
  <si>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</si>
  <si>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</si>
  <si>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</si>
  <si>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</si>
  <si>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</si>
  <si>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</si>
  <si>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</si>
  <si>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</si>
  <si>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</si>
  <si>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</si>
  <si>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</si>
  <si>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</si>
  <si>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</si>
  <si>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</si>
  <si>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</si>
  <si>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</si>
  <si>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</si>
  <si>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</si>
  <si>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</si>
  <si>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</si>
  <si>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</si>
  <si>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</si>
  <si>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</si>
  <si>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</si>
  <si>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</si>
  <si>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</si>
  <si>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</si>
  <si>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</si>
  <si>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</si>
  <si>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</si>
  <si>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</si>
  <si>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</si>
  <si>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</si>
  <si>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</si>
  <si>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</si>
  <si>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</si>
  <si>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</si>
  <si>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</si>
  <si>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</si>
  <si>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</si>
  <si>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</si>
  <si>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</si>
  <si>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</si>
  <si>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</si>
  <si>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</si>
  <si>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</si>
  <si>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</si>
  <si>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</si>
  <si>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</si>
  <si>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</si>
  <si>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</si>
  <si>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</si>
  <si>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</si>
  <si>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</si>
  <si>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</si>
  <si>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</si>
  <si>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</si>
  <si>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</si>
  <si>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</si>
  <si>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</si>
  <si>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</si>
  <si>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</si>
  <si>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</si>
  <si>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</si>
  <si>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</si>
  <si>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</si>
  <si>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</si>
  <si>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</si>
  <si>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</si>
  <si>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</si>
  <si>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</si>
  <si>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</si>
  <si>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</si>
  <si>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</si>
  <si>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</si>
  <si>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</si>
  <si>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</si>
  <si>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</si>
  <si>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</si>
  <si>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</si>
  <si>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</si>
  <si>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</si>
  <si>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</si>
  <si>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</si>
  <si>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</si>
  <si>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</si>
  <si>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</si>
  <si>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</si>
  <si>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</si>
  <si>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</si>
  <si>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</si>
  <si>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</si>
  <si>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</si>
  <si>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</si>
  <si>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</si>
  <si>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</si>
  <si>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</si>
  <si>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</si>
  <si>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</si>
  <si>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</si>
  <si>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</si>
  <si>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</si>
  <si>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</si>
  <si>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</si>
  <si>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</si>
  <si>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</si>
  <si>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</si>
  <si>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</si>
  <si>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</si>
  <si>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</si>
  <si>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</si>
  <si>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</si>
  <si>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</si>
  <si>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</si>
  <si>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</si>
  <si>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</si>
  <si>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</si>
  <si>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</si>
  <si>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</si>
  <si>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</si>
  <si>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</si>
  <si>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</si>
  <si>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</si>
  <si>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</si>
  <si>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</si>
  <si>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</si>
  <si>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</si>
  <si>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</si>
  <si>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</si>
  <si>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</si>
  <si>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</si>
  <si>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</si>
  <si>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</si>
  <si>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</si>
  <si>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</si>
  <si>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</si>
  <si>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</si>
  <si>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</si>
  <si>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</si>
  <si>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</si>
  <si>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</si>
  <si>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</si>
  <si>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</si>
  <si>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</si>
  <si>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</si>
  <si>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</si>
  <si>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</si>
  <si>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</si>
  <si>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</si>
  <si>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</si>
  <si>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</si>
  <si>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</si>
  <si>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</si>
  <si>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</si>
  <si>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</si>
  <si>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</si>
  <si>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</si>
  <si>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</si>
  <si>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</si>
  <si>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</si>
  <si>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</si>
  <si>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</si>
  <si>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</si>
  <si>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</si>
  <si>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</si>
  <si>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</si>
  <si>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</si>
  <si>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</si>
  <si>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</si>
  <si>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</si>
  <si>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</si>
  <si>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</si>
  <si>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</si>
  <si>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</si>
  <si>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</si>
  <si>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</si>
  <si>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</si>
  <si>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</si>
  <si>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</si>
  <si>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</si>
  <si>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</si>
  <si>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</si>
  <si>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</si>
  <si>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</si>
  <si>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</si>
  <si>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</si>
  <si>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</si>
  <si>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</si>
  <si>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</si>
  <si>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</si>
  <si>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</si>
  <si>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</si>
  <si>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</si>
  <si>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</si>
  <si>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</si>
  <si>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</si>
  <si>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</si>
  <si>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</si>
  <si>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</si>
  <si>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</si>
  <si>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</si>
  <si>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</si>
  <si>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</si>
  <si>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</si>
  <si>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</si>
  <si>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</si>
  <si>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</si>
  <si>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</si>
  <si>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</si>
  <si>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</si>
  <si>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</si>
  <si>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</si>
  <si>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</si>
  <si>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</si>
  <si>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</si>
  <si>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</si>
  <si>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</si>
  <si>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</si>
  <si>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</si>
  <si>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</si>
  <si>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</si>
  <si>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</si>
  <si>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</si>
  <si>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</si>
  <si>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</si>
  <si>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</si>
  <si>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</si>
  <si>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</si>
  <si>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</si>
  <si>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</si>
  <si>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</si>
  <si>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</si>
  <si>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</si>
  <si>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</si>
  <si>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</si>
  <si>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</si>
  <si>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</si>
  <si>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</si>
  <si>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</si>
  <si>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</si>
  <si>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</si>
  <si>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</si>
  <si>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</si>
  <si>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</si>
  <si>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</si>
  <si>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</si>
  <si>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</si>
  <si>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</si>
  <si>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</si>
  <si>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</si>
  <si>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</si>
  <si>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</si>
  <si>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</si>
  <si>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</si>
  <si>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</si>
  <si>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</si>
  <si>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</si>
  <si>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</si>
  <si>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</si>
  <si>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</si>
  <si>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</si>
  <si>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</si>
  <si>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</si>
  <si>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</si>
  <si>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</si>
  <si>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</si>
  <si>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</si>
  <si>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</si>
  <si>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</si>
  <si>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</si>
  <si>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</si>
  <si>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</si>
  <si>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</si>
  <si>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</si>
  <si>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</si>
  <si>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</si>
  <si>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</si>
  <si>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</si>
  <si>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</si>
  <si>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</si>
  <si>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</si>
  <si>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</si>
  <si>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</si>
  <si>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</si>
  <si>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</si>
  <si>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</si>
  <si>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</si>
  <si>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</si>
  <si>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</si>
  <si>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</si>
  <si>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</si>
  <si>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</si>
  <si>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</si>
  <si>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</si>
  <si>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</si>
  <si>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</si>
  <si>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</si>
  <si>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</si>
  <si>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</si>
  <si>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</si>
  <si>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</si>
  <si>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</si>
  <si>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</si>
  <si>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</si>
  <si>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</si>
  <si>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</si>
  <si>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</si>
  <si>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</si>
  <si>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</si>
  <si>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</si>
  <si>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</si>
  <si>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</si>
  <si>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</si>
  <si>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</si>
  <si>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</si>
  <si>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</si>
  <si>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</si>
  <si>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</si>
  <si>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</si>
  <si>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</si>
  <si>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</si>
  <si>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</si>
  <si>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</si>
  <si>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</si>
  <si>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</si>
  <si>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</si>
  <si>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</si>
  <si>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</si>
  <si>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</si>
  <si>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</si>
  <si>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</si>
  <si>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</si>
  <si>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</si>
  <si>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</si>
  <si>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</si>
  <si>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</si>
  <si>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</si>
  <si>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</si>
  <si>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</si>
  <si>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</si>
  <si>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</si>
  <si>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</si>
  <si>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</si>
  <si>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</si>
  <si>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</si>
  <si>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</si>
  <si>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</si>
  <si>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</si>
  <si>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</si>
  <si>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</si>
  <si>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</si>
  <si>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</si>
  <si>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</si>
  <si>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</si>
  <si>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</si>
  <si>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</si>
  <si>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</si>
  <si>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</si>
  <si>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</si>
  <si>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</si>
  <si>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</si>
  <si>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</si>
  <si>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</si>
  <si>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</si>
  <si>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</si>
  <si>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</si>
  <si>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</si>
  <si>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</si>
  <si>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</si>
  <si>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</si>
  <si>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</si>
  <si>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</si>
  <si>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</si>
  <si>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</si>
  <si>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</si>
  <si>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</si>
  <si>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</si>
  <si>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</si>
  <si>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</si>
  <si>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</si>
  <si>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</si>
  <si>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</si>
  <si>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</si>
  <si>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</si>
  <si>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</si>
  <si>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</si>
  <si>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</si>
  <si>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</si>
  <si>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</si>
  <si>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</si>
  <si>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</si>
  <si>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</si>
  <si>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</si>
  <si>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</si>
  <si>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</si>
  <si>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</si>
  <si>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</si>
  <si>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</si>
  <si>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</si>
  <si>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</si>
  <si>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</si>
  <si>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</si>
  <si>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</si>
  <si>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</si>
  <si>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</si>
  <si>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</si>
  <si>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</si>
  <si>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</si>
  <si>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</si>
  <si>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</si>
  <si>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</si>
  <si>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</si>
  <si>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</si>
  <si>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</si>
  <si>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</si>
  <si>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</si>
  <si>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</si>
  <si>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</si>
  <si>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</si>
  <si>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</si>
  <si>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</si>
  <si>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</si>
  <si>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</si>
  <si>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</si>
  <si>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</si>
  <si>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</si>
  <si>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</si>
  <si>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</si>
  <si>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</si>
  <si>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</si>
  <si>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</si>
  <si>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</si>
  <si>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</si>
  <si>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</si>
  <si>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</si>
  <si>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</si>
  <si>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</si>
  <si>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</si>
  <si>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</si>
  <si>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</si>
  <si>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</si>
  <si>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</si>
  <si>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</si>
  <si>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</si>
  <si>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</si>
  <si>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</si>
  <si>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</si>
  <si>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</si>
  <si>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</si>
  <si>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</si>
  <si>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</si>
  <si>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</si>
  <si>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</si>
  <si>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</si>
  <si>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</si>
  <si>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</si>
  <si>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</si>
  <si>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</si>
  <si>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</si>
  <si>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</si>
  <si>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</si>
  <si>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</si>
  <si>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</si>
  <si>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</si>
  <si>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</si>
  <si>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</si>
  <si>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</si>
  <si>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</si>
  <si>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</si>
  <si>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</si>
  <si>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</si>
  <si>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</si>
  <si>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</si>
  <si>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</si>
  <si>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</si>
  <si>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</si>
  <si>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</si>
  <si>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</si>
  <si>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</si>
  <si>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</si>
  <si>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</si>
  <si>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</si>
  <si>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</si>
  <si>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</si>
  <si>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</si>
  <si>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</si>
  <si>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</si>
  <si>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</si>
  <si>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</si>
  <si>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</si>
  <si>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</si>
  <si>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</si>
  <si>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</si>
  <si>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</si>
  <si>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</si>
  <si>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</si>
  <si>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</si>
  <si>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</si>
  <si>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</si>
  <si>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</si>
  <si>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</si>
  <si>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</si>
  <si>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</si>
  <si>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</si>
  <si>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</si>
  <si>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</si>
  <si>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</si>
  <si>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</si>
  <si>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</si>
  <si>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</si>
  <si>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</si>
  <si>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</si>
  <si>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</si>
  <si>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</si>
  <si>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</si>
  <si>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</si>
  <si>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</si>
  <si>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</si>
  <si>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</si>
  <si>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</si>
  <si>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</si>
  <si>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</si>
  <si>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</si>
  <si>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</si>
  <si>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</si>
  <si>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</si>
  <si>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</si>
  <si>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</si>
  <si>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</si>
  <si>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</si>
  <si>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</si>
  <si>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</si>
  <si>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</si>
  <si>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</si>
  <si>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</si>
  <si>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</si>
  <si>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</si>
  <si>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</si>
  <si>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</si>
  <si>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</si>
  <si>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</si>
  <si>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</si>
  <si>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</si>
  <si>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</si>
  <si>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</si>
  <si>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</si>
  <si>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</si>
  <si>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</si>
  <si>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</si>
  <si>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</si>
  <si>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</si>
  <si>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</si>
  <si>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</si>
  <si>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</si>
  <si>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</si>
  <si>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</si>
  <si>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</si>
  <si>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</si>
  <si>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</si>
  <si>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</si>
  <si>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</si>
  <si>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</si>
  <si>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</si>
  <si>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</si>
  <si>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</si>
  <si>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</si>
  <si>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</si>
  <si>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</si>
  <si>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</si>
  <si>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</si>
  <si>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</si>
  <si>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</si>
  <si>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</si>
  <si>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</si>
  <si>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</si>
  <si>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</si>
  <si>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</si>
  <si>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</si>
  <si>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</si>
  <si>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</si>
  <si>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</si>
  <si>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</si>
  <si>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</si>
  <si>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</si>
  <si>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</si>
  <si>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</si>
  <si>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</si>
  <si>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</si>
  <si>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</si>
  <si>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</si>
  <si>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</si>
  <si>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</si>
  <si>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</si>
  <si>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</si>
  <si>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</si>
  <si>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</si>
  <si>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</si>
  <si>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</si>
  <si>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</si>
  <si>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</si>
  <si>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</si>
  <si>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</si>
  <si>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</si>
  <si>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</si>
  <si>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</si>
  <si>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</si>
  <si>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</si>
  <si>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</si>
  <si>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</si>
  <si>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</si>
  <si>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</si>
  <si>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</si>
  <si>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</si>
  <si>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</si>
  <si>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</si>
  <si>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</si>
  <si>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</si>
  <si>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</si>
  <si>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</si>
  <si>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</si>
  <si>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</si>
  <si>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</si>
  <si>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</si>
  <si>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</si>
  <si>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</si>
  <si>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</si>
  <si>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</si>
  <si>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</si>
  <si>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</si>
  <si>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</si>
  <si>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</si>
  <si>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</si>
  <si>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</si>
  <si>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</si>
  <si>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</si>
  <si>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</si>
  <si>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</si>
  <si>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</si>
  <si>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</si>
  <si>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</si>
  <si>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</si>
  <si>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</si>
  <si>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</si>
  <si>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</si>
  <si>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</si>
  <si>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</si>
  <si>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</si>
  <si>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</si>
  <si>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</si>
  <si>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</si>
  <si>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</si>
  <si>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</si>
  <si>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</si>
  <si>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</si>
  <si>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</si>
  <si>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</si>
  <si>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</si>
  <si>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</si>
  <si>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</si>
  <si>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</si>
  <si>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</si>
  <si>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</si>
  <si>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</si>
  <si>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</si>
  <si>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</si>
  <si>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</si>
  <si>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</si>
  <si>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</si>
  <si>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</si>
  <si>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</si>
  <si>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</si>
  <si>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</si>
  <si>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</si>
  <si>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</si>
  <si>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</si>
  <si>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</si>
  <si>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</si>
  <si>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</si>
  <si>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</si>
  <si>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</si>
  <si>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</si>
  <si>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</si>
  <si>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</si>
  <si>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</si>
  <si>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</si>
  <si>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</si>
  <si>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</si>
  <si>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</si>
  <si>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</si>
  <si>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</si>
  <si>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</si>
  <si>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</si>
  <si>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</si>
  <si>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</si>
  <si>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</si>
  <si>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</si>
  <si>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</si>
  <si>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</si>
  <si>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</si>
  <si>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</si>
  <si>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</si>
  <si>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</si>
  <si>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</si>
  <si>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</si>
  <si>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</si>
  <si>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</si>
  <si>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</si>
  <si>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</si>
  <si>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</si>
  <si>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</si>
  <si>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</si>
  <si>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</si>
  <si>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</si>
  <si>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</si>
  <si>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</si>
  <si>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</si>
  <si>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</si>
  <si>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</si>
  <si>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</si>
  <si>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</si>
  <si>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</si>
  <si>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</si>
  <si>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</si>
  <si>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</si>
  <si>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</si>
  <si>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</si>
  <si>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</si>
  <si>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</si>
  <si>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</si>
  <si>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</si>
  <si>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</si>
  <si>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</si>
  <si>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</si>
  <si>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</si>
  <si>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</si>
  <si>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</si>
  <si>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</si>
  <si>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</si>
  <si>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</si>
  <si>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</si>
  <si>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</si>
  <si>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</si>
  <si>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</si>
  <si>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</si>
  <si>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</si>
  <si>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</si>
  <si>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</si>
  <si>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</si>
  <si>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</si>
  <si>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</si>
  <si>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</si>
  <si>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</si>
  <si>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</si>
  <si>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</si>
  <si>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</si>
  <si>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</si>
  <si>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</si>
  <si>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</si>
  <si>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</si>
  <si>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</si>
  <si>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</si>
  <si>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</si>
  <si>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</si>
  <si>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</si>
  <si>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</si>
  <si>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</si>
  <si>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</si>
  <si>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</si>
  <si>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</si>
  <si>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</si>
  <si>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</si>
  <si>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</si>
  <si>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</si>
  <si>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</si>
  <si>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</si>
  <si>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</si>
  <si>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</si>
  <si>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</si>
  <si>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</si>
  <si>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</si>
  <si>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</si>
  <si>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</si>
  <si>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</si>
  <si>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</si>
  <si>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</si>
  <si>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</si>
  <si>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</si>
  <si>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</si>
  <si>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</si>
  <si>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</si>
  <si>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</si>
  <si>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</si>
  <si>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</si>
  <si>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</si>
  <si>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</si>
  <si>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</si>
  <si>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</si>
  <si>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</si>
  <si>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</si>
  <si>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</si>
  <si>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</si>
  <si>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</si>
  <si>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</si>
  <si>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</si>
  <si>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</si>
  <si>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</si>
  <si>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</si>
  <si>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</si>
  <si>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</si>
  <si>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</si>
  <si>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</si>
  <si>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</si>
  <si>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</si>
  <si>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</si>
  <si>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</si>
  <si>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</si>
  <si>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</si>
  <si>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</si>
  <si>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</si>
  <si>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</si>
  <si>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</si>
  <si>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</si>
  <si>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</si>
  <si>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</si>
  <si>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</si>
  <si>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</si>
  <si>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</si>
  <si>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</si>
  <si>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</si>
  <si>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</si>
  <si>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</si>
  <si>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</si>
  <si>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</si>
  <si>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</si>
  <si>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</si>
  <si>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</si>
  <si>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</si>
  <si>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</si>
  <si>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</si>
  <si>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</si>
  <si>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</si>
  <si>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</si>
  <si>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</si>
  <si>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</si>
  <si>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</si>
  <si>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</si>
  <si>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</si>
  <si>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</si>
  <si>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</si>
  <si>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</si>
  <si>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</si>
  <si>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</si>
  <si>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</si>
  <si>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</si>
  <si>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</si>
  <si>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</si>
  <si>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</si>
  <si>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</si>
  <si>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</si>
  <si>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</si>
  <si>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</si>
  <si>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</si>
  <si>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</si>
  <si>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</si>
  <si>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</si>
  <si>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</si>
  <si>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</si>
  <si>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</si>
  <si>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</si>
  <si>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</si>
  <si>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</si>
  <si>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</si>
  <si>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</si>
  <si>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</si>
  <si>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</si>
  <si>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</si>
  <si>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</si>
  <si>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</si>
  <si>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</si>
  <si>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</si>
  <si>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</si>
  <si>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</si>
  <si>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</si>
  <si>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</si>
  <si>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</si>
  <si>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</si>
  <si>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</si>
  <si>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</si>
  <si>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</si>
  <si>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</si>
  <si>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</si>
  <si>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</si>
  <si>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</si>
  <si>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</si>
  <si>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</si>
  <si>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</si>
  <si>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</si>
  <si>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</si>
  <si>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</si>
  <si>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</si>
  <si>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</si>
  <si>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</si>
  <si>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</si>
  <si>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</si>
  <si>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</si>
  <si>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</si>
  <si>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</si>
  <si>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</si>
  <si>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</si>
  <si>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</si>
  <si>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</si>
  <si>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</si>
  <si>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</si>
  <si>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</si>
  <si>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</si>
  <si>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</si>
  <si>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</si>
  <si>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</si>
  <si>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</si>
  <si>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</si>
  <si>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</si>
  <si>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</si>
  <si>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</si>
  <si>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</si>
  <si>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</si>
  <si>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</si>
  <si>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</si>
  <si>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</si>
  <si>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</si>
  <si>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</si>
  <si>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</si>
  <si>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</si>
  <si>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</si>
  <si>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</si>
  <si>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</si>
  <si>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</si>
  <si>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</si>
  <si>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</si>
  <si>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</si>
  <si>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</si>
  <si>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</si>
  <si>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</si>
  <si>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</si>
  <si>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</si>
  <si>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</si>
  <si>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</si>
  <si>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</si>
  <si>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</si>
  <si>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</si>
  <si>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</si>
  <si>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</si>
  <si>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</si>
  <si>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</si>
  <si>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</si>
  <si>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</si>
  <si>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</si>
  <si>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</si>
  <si>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</si>
  <si>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</si>
  <si>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</si>
  <si>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</si>
  <si>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</si>
  <si>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</si>
  <si>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</si>
  <si>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</si>
  <si>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</si>
  <si>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</si>
  <si>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</si>
  <si>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</si>
  <si>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</si>
  <si>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</si>
  <si>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</si>
  <si>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</si>
  <si>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</si>
  <si>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</si>
  <si>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</si>
  <si>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</si>
  <si>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</si>
  <si>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</si>
  <si>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</si>
  <si>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</si>
  <si>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</si>
  <si>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</si>
  <si>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</si>
  <si>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</si>
  <si>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</si>
  <si>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</si>
  <si>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</si>
  <si>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</si>
  <si>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</si>
  <si>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</si>
  <si>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</si>
  <si>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</si>
  <si>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</si>
  <si>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</si>
  <si>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</si>
  <si>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</si>
  <si>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</si>
  <si>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</si>
  <si>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</si>
  <si>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</si>
  <si>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</si>
  <si>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</si>
  <si>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</si>
  <si>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</si>
  <si>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</si>
  <si>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</si>
  <si>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</si>
  <si>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</si>
  <si>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</si>
  <si>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</si>
  <si>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</si>
  <si>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</si>
  <si>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</si>
  <si>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</si>
  <si>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</si>
  <si>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</si>
  <si>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</si>
  <si>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</si>
  <si>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</si>
  <si>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</si>
  <si>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</si>
  <si>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</si>
  <si>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</si>
  <si>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</si>
  <si>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</si>
  <si>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</si>
  <si>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</si>
  <si>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</si>
  <si>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</si>
  <si>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</si>
  <si>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</si>
  <si>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</si>
  <si>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</si>
  <si>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</si>
  <si>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</si>
  <si>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</si>
  <si>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</si>
  <si>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</si>
  <si>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</si>
  <si>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</si>
  <si>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</si>
  <si>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</si>
  <si>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</si>
  <si>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</si>
  <si>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</si>
  <si>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</si>
  <si>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</si>
  <si>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</si>
  <si>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</si>
  <si>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</si>
  <si>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</si>
  <si>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</si>
  <si>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</si>
  <si>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</si>
  <si>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</si>
  <si>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</si>
  <si>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</si>
  <si>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</si>
  <si>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</si>
  <si>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</si>
  <si>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</si>
  <si>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</si>
  <si>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</si>
  <si>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</si>
  <si>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</si>
  <si>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</si>
  <si>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</si>
  <si>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</si>
  <si>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</si>
  <si>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</si>
  <si>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</si>
  <si>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</si>
  <si>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</si>
  <si>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</si>
  <si>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</si>
  <si>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</si>
  <si>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</si>
  <si>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</si>
  <si>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</si>
  <si>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</si>
  <si>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</si>
  <si>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</si>
  <si>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</si>
  <si>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</si>
  <si>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</si>
  <si>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</si>
  <si>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</si>
  <si>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</si>
  <si>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</si>
  <si>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</si>
  <si>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</si>
  <si>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</si>
  <si>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</si>
  <si>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</si>
  <si>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</si>
  <si>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</si>
  <si>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</si>
  <si>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</si>
  <si>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</si>
  <si>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</si>
  <si>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</si>
  <si>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</si>
  <si>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</si>
  <si>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</si>
  <si>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</si>
  <si>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</si>
  <si>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</si>
  <si>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</si>
  <si>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</si>
  <si>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</si>
  <si>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</si>
  <si>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</si>
  <si>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</si>
  <si>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</si>
  <si>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</si>
  <si>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</si>
  <si>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</si>
  <si>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</si>
  <si>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</si>
  <si>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</si>
  <si>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</si>
  <si>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</si>
  <si>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</si>
  <si>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</si>
  <si>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</si>
  <si>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</si>
  <si>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</si>
  <si>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</si>
  <si>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</si>
  <si>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</si>
  <si>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</si>
  <si>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</si>
  <si>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</si>
  <si>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</si>
  <si>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</si>
  <si>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</si>
  <si>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</si>
  <si>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</si>
  <si>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</si>
  <si>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</si>
  <si>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</si>
  <si>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</si>
  <si>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</si>
  <si>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</si>
  <si>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</si>
  <si>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</si>
  <si>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</si>
  <si>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</si>
  <si>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</si>
  <si>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</si>
  <si>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</si>
  <si>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</si>
  <si>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</si>
  <si>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</si>
  <si>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</si>
  <si>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</si>
  <si>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</si>
  <si>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</si>
  <si>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</si>
  <si>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</si>
  <si>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</si>
  <si>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</si>
  <si>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</si>
  <si>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</si>
  <si>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</si>
  <si>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</si>
  <si>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</si>
  <si>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</si>
  <si>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</si>
  <si>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</si>
  <si>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</si>
  <si>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</si>
  <si>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</si>
  <si>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</si>
  <si>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</si>
  <si>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</si>
  <si>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</si>
  <si>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</si>
  <si>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</si>
  <si>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</si>
  <si>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</si>
  <si>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</si>
  <si>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</si>
  <si>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</si>
  <si>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</si>
  <si>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</si>
  <si>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</si>
  <si>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</si>
  <si>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</si>
  <si>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</si>
  <si>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</si>
  <si>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</si>
  <si>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</si>
  <si>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</si>
  <si>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</si>
  <si>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</si>
  <si>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</si>
  <si>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</si>
  <si>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</si>
  <si>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</si>
  <si>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</si>
  <si>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</si>
  <si>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</si>
  <si>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</si>
  <si>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</si>
  <si>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</si>
  <si>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</si>
  <si>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</si>
  <si>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</si>
  <si>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</si>
  <si>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</si>
  <si>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</si>
  <si>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</si>
  <si>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</si>
  <si>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</si>
  <si>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</si>
  <si>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</si>
  <si>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</si>
  <si>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</si>
  <si>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</si>
  <si>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</si>
  <si>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</si>
  <si>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</si>
  <si>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</si>
  <si>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</si>
  <si>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</si>
  <si>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</si>
  <si>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</si>
  <si>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</si>
  <si>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</si>
  <si>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</si>
  <si>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</si>
  <si>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</si>
  <si>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</si>
  <si>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</si>
  <si>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</si>
  <si>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</si>
  <si>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</si>
  <si>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</si>
  <si>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</si>
  <si>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</si>
  <si>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</si>
  <si>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</si>
  <si>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</si>
  <si>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</si>
  <si>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</si>
  <si>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</si>
  <si>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</si>
  <si>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</si>
  <si>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</si>
  <si>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</si>
  <si>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</si>
  <si>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</si>
  <si>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</si>
  <si>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</si>
  <si>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</si>
  <si>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</si>
  <si>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</si>
  <si>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</si>
  <si>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</si>
  <si>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</si>
  <si>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</si>
  <si>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</si>
  <si>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</si>
  <si>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</si>
  <si>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</si>
  <si>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</si>
  <si>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</si>
  <si>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</si>
  <si>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</si>
  <si>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</si>
  <si>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</si>
  <si>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</si>
  <si>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</si>
  <si>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</si>
  <si>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</si>
  <si>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</si>
  <si>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</si>
  <si>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</si>
  <si>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</si>
  <si>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</si>
  <si>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</si>
  <si>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</si>
  <si>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</si>
  <si>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</si>
  <si>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</si>
  <si>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</si>
  <si>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</si>
  <si>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</si>
  <si>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</si>
  <si>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</si>
  <si>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</si>
  <si>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</si>
  <si>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</si>
  <si>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</si>
  <si>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</si>
  <si>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</si>
  <si>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</si>
  <si>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</si>
  <si>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</si>
  <si>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</si>
  <si>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</si>
  <si>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</si>
  <si>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</si>
  <si>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</si>
  <si>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</si>
  <si>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</si>
  <si>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</si>
  <si>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</si>
  <si>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</si>
  <si>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</si>
  <si>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</si>
  <si>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</si>
  <si>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</si>
  <si>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</si>
  <si>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</si>
  <si>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</si>
  <si>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</si>
  <si>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</si>
  <si>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</si>
  <si>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</si>
  <si>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</si>
  <si>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</si>
  <si>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</si>
  <si>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</si>
  <si>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</si>
  <si>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</si>
  <si>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</si>
  <si>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</si>
  <si>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</si>
  <si>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</si>
  <si>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</si>
  <si>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</si>
  <si>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</si>
  <si>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</si>
  <si>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</si>
  <si>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</si>
  <si>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</si>
  <si>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</si>
  <si>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</si>
  <si>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</si>
  <si>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</si>
  <si>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</si>
  <si>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</si>
  <si>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</si>
  <si>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</si>
  <si>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</si>
  <si>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</si>
  <si>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</si>
  <si>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</si>
  <si>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</si>
  <si>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</si>
  <si>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</si>
  <si>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</si>
  <si>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</si>
  <si>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</si>
  <si>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</si>
  <si>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</si>
  <si>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</si>
  <si>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</si>
  <si>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</si>
  <si>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</si>
  <si>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</si>
  <si>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</si>
  <si>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</si>
  <si>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</si>
  <si>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</si>
  <si>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</si>
  <si>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</si>
  <si>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</si>
  <si>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</si>
  <si>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</si>
  <si>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</si>
  <si>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</si>
  <si>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</si>
  <si>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</si>
  <si>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</si>
  <si>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</si>
  <si>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</si>
  <si>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</si>
  <si>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</si>
  <si>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</si>
  <si>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</si>
  <si>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</si>
  <si>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</si>
  <si>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</si>
  <si>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</si>
  <si>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</si>
  <si>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</si>
  <si>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</si>
  <si>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</si>
  <si>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</si>
  <si>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</si>
  <si>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</si>
  <si>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</si>
  <si>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</si>
  <si>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</si>
  <si>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</si>
  <si>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</si>
  <si>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</si>
  <si>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</si>
  <si>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</si>
  <si>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</si>
  <si>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</si>
  <si>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</si>
  <si>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</si>
  <si>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</si>
  <si>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</si>
  <si>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</si>
  <si>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</si>
  <si>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</si>
  <si>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</si>
  <si>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</si>
  <si>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</si>
  <si>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</si>
  <si>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</si>
  <si>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</si>
  <si>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</si>
  <si>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</si>
  <si>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</si>
  <si>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</si>
  <si>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</si>
  <si>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</si>
  <si>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</si>
  <si>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</si>
  <si>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</si>
  <si>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</si>
  <si>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</si>
  <si>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</si>
  <si>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</si>
  <si>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</si>
  <si>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</si>
  <si>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</si>
  <si>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</si>
  <si>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</si>
  <si>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</si>
  <si>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</si>
  <si>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</si>
  <si>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</si>
  <si>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</si>
  <si>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</si>
  <si>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</si>
  <si>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</si>
  <si>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</si>
  <si>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</si>
  <si>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</si>
  <si>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</si>
  <si>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</si>
  <si>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</si>
  <si>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</si>
  <si>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</si>
  <si>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</si>
  <si>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</si>
  <si>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</si>
  <si>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</si>
  <si>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</si>
  <si>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</si>
  <si>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</si>
  <si>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</si>
  <si>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</si>
  <si>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</si>
  <si>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</si>
  <si>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</si>
  <si>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</si>
  <si>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</si>
  <si>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</si>
  <si>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</si>
  <si>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</si>
  <si>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</si>
  <si>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</si>
  <si>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</si>
  <si>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</si>
  <si>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</si>
  <si>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</si>
  <si>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</si>
  <si>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</si>
  <si>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</si>
  <si>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</si>
  <si>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</si>
  <si>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</si>
  <si>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</si>
  <si>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</si>
  <si>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</si>
  <si>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</si>
  <si>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</si>
  <si>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</si>
  <si>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</si>
  <si>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</si>
  <si>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</si>
  <si>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</si>
  <si>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</si>
  <si>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</si>
  <si>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</si>
  <si>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</si>
  <si>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</si>
  <si>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</si>
  <si>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</si>
  <si>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</si>
  <si>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</si>
  <si>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</si>
  <si>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</si>
  <si>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</si>
  <si>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</si>
  <si>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</si>
  <si>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</si>
  <si>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</si>
  <si>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</si>
  <si>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</si>
  <si>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</si>
  <si>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</si>
  <si>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</si>
  <si>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</si>
  <si>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</si>
  <si>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</si>
  <si>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</si>
  <si>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</si>
  <si>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</si>
  <si>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</si>
  <si>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</si>
  <si>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</si>
  <si>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</si>
  <si>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</si>
  <si>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</si>
  <si>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</si>
  <si>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</si>
  <si>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</si>
  <si>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</si>
  <si>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</si>
  <si>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</si>
  <si>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</si>
  <si>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</si>
  <si>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</si>
  <si>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</si>
  <si>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</si>
  <si>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</si>
  <si>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</si>
  <si>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</si>
  <si>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</si>
  <si>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</si>
  <si>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</si>
  <si>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</si>
  <si>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</si>
  <si>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</si>
  <si>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</si>
  <si>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</si>
  <si>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</si>
  <si>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</si>
  <si>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</si>
  <si>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</si>
  <si>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</si>
  <si>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</si>
  <si>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</si>
  <si>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</si>
  <si>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</si>
  <si>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</si>
  <si>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</si>
  <si>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</si>
  <si>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</si>
  <si>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</si>
  <si>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</si>
  <si>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</si>
  <si>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</si>
  <si>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</si>
  <si>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</si>
  <si>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</si>
  <si>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</si>
  <si>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</si>
  <si>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</si>
  <si>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</si>
  <si>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</si>
  <si>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</si>
  <si>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</si>
  <si>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</si>
  <si>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</si>
  <si>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</si>
  <si>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</si>
  <si>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</si>
  <si>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</si>
  <si>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</si>
  <si>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</si>
  <si>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</si>
  <si>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</si>
  <si>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</si>
  <si>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</si>
  <si>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</si>
  <si>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</si>
  <si>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</si>
  <si>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</si>
  <si>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</si>
  <si>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</si>
  <si>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</si>
  <si>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</si>
  <si>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</si>
  <si>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</si>
  <si>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</si>
  <si>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</si>
  <si>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</si>
  <si>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</si>
  <si>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</si>
  <si>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</si>
  <si>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</si>
  <si>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</si>
  <si>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</si>
  <si>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</si>
  <si>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</si>
  <si>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</si>
  <si>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</si>
  <si>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</si>
  <si>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</si>
  <si>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</si>
  <si>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</si>
  <si>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</si>
  <si>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</si>
  <si>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</si>
  <si>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</si>
  <si>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</si>
  <si>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</si>
  <si>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</si>
  <si>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</si>
  <si>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</si>
  <si>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</si>
  <si>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</si>
  <si>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</si>
  <si>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</si>
  <si>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</si>
  <si>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</si>
  <si>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</si>
  <si>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</si>
  <si>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</si>
  <si>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</si>
  <si>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</si>
  <si>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</si>
  <si>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</si>
  <si>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</si>
  <si>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</si>
  <si>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</si>
  <si>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</si>
  <si>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</si>
  <si>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</si>
  <si>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</si>
  <si>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</si>
  <si>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</si>
  <si>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</si>
  <si>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</si>
  <si>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</si>
  <si>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</si>
  <si>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</si>
  <si>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</si>
  <si>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</si>
  <si>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</si>
  <si>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</si>
  <si>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</si>
  <si>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</si>
  <si>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</si>
  <si>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</si>
  <si>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</si>
  <si>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</si>
  <si>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</si>
  <si>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</si>
  <si>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</si>
  <si>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</si>
  <si>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</si>
  <si>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</si>
  <si>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</si>
  <si>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</si>
  <si>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</si>
  <si>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</si>
  <si>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</si>
  <si>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</si>
  <si>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</si>
  <si>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</si>
  <si>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</si>
  <si>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</si>
  <si>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</si>
  <si>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</si>
  <si>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</si>
  <si>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</si>
  <si>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</si>
  <si>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</si>
  <si>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</si>
  <si>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</si>
  <si>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</si>
  <si>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</si>
  <si>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</si>
  <si>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</si>
  <si>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</si>
  <si>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</si>
  <si>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</si>
  <si>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</si>
  <si>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</si>
  <si>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</si>
  <si>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</si>
  <si>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</si>
  <si>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</si>
  <si>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</si>
  <si>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</si>
  <si>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</si>
  <si>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</si>
  <si>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</si>
  <si>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</si>
  <si>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</si>
  <si>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</si>
  <si>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</si>
  <si>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</si>
  <si>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</si>
  <si>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</si>
  <si>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</si>
  <si>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</si>
  <si>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</si>
  <si>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</si>
  <si>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</si>
  <si>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</si>
  <si>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</si>
  <si>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</si>
  <si>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</si>
  <si>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</si>
  <si>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</si>
  <si>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</si>
  <si>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</si>
  <si>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</si>
  <si>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</si>
  <si>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</si>
  <si>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</si>
  <si>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</si>
  <si>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</si>
  <si>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</si>
  <si>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</si>
  <si>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</si>
  <si>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</si>
  <si>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</si>
  <si>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</si>
  <si>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</si>
  <si>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</si>
  <si>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</si>
  <si>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</si>
  <si>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</si>
  <si>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</si>
  <si>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</si>
  <si>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</si>
  <si>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</si>
  <si>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</si>
  <si>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</si>
  <si>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</si>
  <si>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</si>
  <si>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</si>
  <si>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</si>
  <si>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</si>
  <si>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</si>
  <si>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</si>
  <si>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</si>
  <si>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</si>
  <si>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</si>
  <si>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</si>
  <si>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</si>
  <si>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</si>
  <si>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</si>
  <si>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</si>
  <si>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</si>
  <si>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</si>
  <si>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</si>
  <si>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</si>
  <si>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</si>
  <si>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</si>
  <si>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</si>
  <si>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</si>
  <si>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</si>
  <si>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</si>
  <si>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</si>
  <si>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</si>
  <si>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</si>
  <si>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</si>
  <si>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</si>
  <si>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</si>
  <si>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</si>
  <si>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</si>
  <si>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</si>
  <si>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</si>
  <si>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</si>
  <si>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</si>
  <si>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</si>
  <si>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</si>
  <si>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</si>
  <si>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</si>
  <si>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</si>
  <si>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</si>
  <si>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</si>
  <si>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</si>
  <si>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</si>
  <si>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</si>
  <si>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</si>
  <si>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</si>
  <si>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</si>
  <si>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</si>
  <si>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</si>
  <si>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</si>
  <si>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</si>
  <si>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</si>
  <si>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</si>
  <si>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</si>
  <si>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</si>
  <si>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</si>
  <si>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</si>
  <si>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</si>
  <si>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</si>
  <si>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</si>
  <si>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</si>
  <si>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</si>
  <si>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</si>
  <si>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</si>
  <si>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</si>
  <si>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</si>
  <si>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</si>
  <si>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</si>
  <si>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</si>
  <si>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</si>
  <si>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</si>
  <si>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</si>
  <si>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</si>
  <si>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</si>
  <si>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</si>
  <si>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</si>
  <si>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</si>
  <si>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</si>
  <si>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</si>
  <si>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</si>
  <si>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</si>
  <si>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</si>
  <si>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</si>
  <si>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</si>
  <si>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</si>
  <si>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</si>
  <si>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</si>
  <si>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</si>
  <si>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</si>
  <si>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</si>
  <si>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</si>
  <si>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</si>
  <si>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</si>
  <si>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</si>
  <si>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</si>
  <si>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</si>
  <si>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</si>
  <si>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</si>
  <si>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</si>
  <si>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</si>
  <si>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</si>
  <si>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</si>
  <si>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</si>
  <si>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</si>
  <si>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</si>
  <si>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</si>
  <si>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</si>
  <si>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</si>
  <si>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</si>
  <si>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</si>
  <si>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</si>
  <si>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</si>
  <si>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</si>
  <si>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</si>
  <si>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</si>
  <si>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</si>
  <si>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</si>
  <si>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</si>
  <si>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</si>
  <si>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</si>
  <si>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</si>
  <si>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</si>
  <si>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</si>
  <si>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</si>
  <si>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</si>
  <si>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</si>
  <si>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</si>
  <si>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</si>
  <si>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</si>
  <si>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</si>
  <si>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</si>
  <si>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</si>
  <si>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</si>
  <si>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</si>
  <si>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</si>
  <si>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</si>
  <si>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</si>
  <si>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</si>
  <si>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</si>
  <si>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</si>
  <si>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</si>
  <si>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</si>
  <si>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</si>
  <si>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</si>
  <si>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</si>
  <si>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</si>
  <si>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</si>
  <si>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</si>
  <si>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</si>
  <si>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</si>
  <si>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</si>
  <si>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</si>
  <si>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</si>
  <si>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</si>
  <si>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</si>
  <si>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</si>
  <si>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</si>
  <si>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</si>
  <si>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</si>
  <si>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</si>
  <si>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</si>
  <si>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</si>
  <si>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</si>
  <si>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</si>
  <si>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</si>
  <si>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</si>
  <si>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</si>
  <si>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</si>
  <si>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</si>
  <si>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</si>
  <si>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</si>
  <si>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</si>
  <si>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</si>
  <si>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</si>
  <si>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</si>
  <si>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</si>
  <si>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</si>
  <si>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</si>
  <si>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</si>
  <si>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</si>
  <si>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</si>
  <si>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</si>
  <si>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</si>
  <si>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</si>
  <si>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</si>
  <si>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</si>
  <si>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</si>
  <si>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</si>
  <si>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</si>
  <si>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</si>
  <si>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</si>
  <si>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</si>
  <si>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</si>
  <si>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</si>
  <si>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</si>
  <si>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</si>
  <si>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</si>
  <si>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</si>
  <si>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</si>
  <si>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</si>
  <si>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</si>
  <si>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</si>
  <si>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</si>
  <si>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</si>
  <si>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</si>
  <si>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</si>
  <si>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</si>
  <si>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</si>
  <si>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</si>
  <si>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</si>
  <si>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</si>
  <si>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</si>
  <si>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</si>
  <si>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</si>
  <si>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</si>
  <si>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</si>
  <si>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</si>
  <si>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</si>
  <si>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</si>
  <si>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</si>
  <si>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</si>
  <si>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</si>
  <si>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</si>
  <si>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</si>
  <si>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</si>
  <si>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</si>
  <si>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</si>
  <si>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</si>
  <si>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</si>
  <si>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</si>
  <si>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</si>
  <si>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</si>
  <si>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</si>
  <si>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</si>
  <si>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</si>
  <si>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</si>
  <si>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</si>
  <si>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</si>
  <si>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</si>
  <si>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</si>
  <si>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</si>
  <si>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</si>
  <si>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</si>
  <si>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</si>
  <si>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</si>
  <si>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</si>
  <si>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</si>
  <si>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</si>
  <si>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</si>
  <si>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</si>
  <si>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</si>
  <si>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</si>
  <si>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</si>
  <si>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</si>
  <si>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</si>
  <si>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</si>
  <si>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</si>
  <si>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</si>
  <si>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</si>
  <si>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</si>
  <si>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</si>
  <si>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</si>
  <si>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</si>
  <si>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</si>
  <si>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</si>
  <si>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</si>
  <si>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</si>
  <si>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</si>
  <si>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</si>
  <si>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</si>
  <si>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</si>
  <si>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</si>
  <si>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</si>
  <si>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</si>
  <si>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</si>
  <si>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</si>
  <si>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</si>
  <si>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</si>
  <si>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</si>
  <si>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</si>
  <si>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</si>
  <si>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</si>
  <si>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</si>
  <si>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</si>
  <si>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</si>
  <si>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</si>
  <si>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</si>
  <si>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</si>
  <si>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</si>
  <si>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</si>
  <si>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</si>
  <si>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</si>
  <si>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</si>
  <si>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</si>
  <si>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</si>
  <si>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</si>
  <si>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</si>
  <si>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</si>
  <si>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</si>
  <si>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</si>
  <si>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</si>
  <si>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</si>
  <si>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</si>
  <si>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</si>
  <si>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</si>
  <si>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</si>
  <si>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</si>
  <si>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</si>
  <si>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</si>
  <si>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</si>
  <si>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</si>
  <si>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</si>
  <si>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</si>
  <si>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</si>
  <si>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</si>
  <si>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</si>
  <si>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</si>
  <si>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</si>
  <si>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</si>
  <si>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</si>
  <si>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</si>
  <si>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</si>
  <si>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</si>
  <si>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</si>
  <si>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</si>
  <si>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</si>
  <si>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</si>
  <si>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</si>
  <si>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</si>
  <si>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</si>
  <si>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</si>
  <si>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</si>
  <si>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</si>
  <si>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</si>
  <si>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</si>
  <si>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</si>
  <si>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</si>
  <si>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</si>
  <si>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</si>
  <si>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</si>
  <si>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</si>
  <si>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</si>
  <si>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</si>
  <si>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</si>
  <si>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</si>
  <si>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</si>
  <si>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</si>
  <si>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</si>
  <si>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</si>
  <si>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</si>
  <si>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</si>
  <si>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</si>
  <si>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</si>
  <si>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</si>
  <si>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</si>
  <si>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</si>
  <si>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</si>
  <si>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</si>
  <si>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</si>
  <si>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</si>
  <si>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</si>
  <si>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</si>
  <si>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</si>
  <si>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</si>
  <si>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</si>
  <si>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</si>
  <si>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</si>
  <si>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</si>
  <si>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</si>
  <si>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</si>
  <si>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</si>
  <si>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</si>
  <si>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</si>
  <si>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</si>
  <si>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</si>
  <si>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</si>
  <si>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</si>
  <si>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</si>
  <si>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</si>
  <si>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</si>
  <si>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</si>
  <si>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</si>
  <si>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</si>
  <si>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</si>
  <si>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</si>
  <si>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</si>
  <si>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</si>
  <si>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</si>
  <si>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</si>
  <si>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</si>
  <si>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</si>
  <si>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</si>
  <si>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</si>
  <si>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</si>
  <si>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</si>
  <si>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</si>
  <si>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</si>
  <si>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</si>
  <si>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</si>
  <si>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</si>
  <si>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</si>
  <si>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</si>
  <si>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</si>
  <si>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</si>
  <si>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</si>
  <si>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</si>
  <si>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</si>
  <si>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</si>
  <si>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</si>
  <si>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</si>
  <si>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</si>
  <si>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</si>
  <si>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</si>
  <si>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</si>
  <si>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</si>
  <si>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</si>
  <si>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</si>
  <si>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</si>
  <si>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</si>
  <si>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</si>
  <si>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</si>
  <si>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</si>
  <si>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</si>
  <si>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</si>
  <si>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</si>
  <si>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</si>
  <si>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</si>
  <si>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</si>
  <si>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</si>
  <si>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</si>
  <si>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</si>
  <si>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</si>
  <si>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</si>
  <si>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</si>
  <si>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</si>
  <si>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</si>
  <si>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</si>
  <si>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</si>
  <si>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</si>
  <si>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</si>
  <si>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</si>
  <si>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</si>
  <si>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</si>
  <si>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</si>
  <si>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</si>
  <si>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</si>
  <si>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</si>
  <si>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</si>
  <si>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</si>
  <si>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</si>
  <si>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</si>
  <si>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</si>
  <si>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</si>
  <si>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</si>
  <si>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</si>
  <si>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</si>
  <si>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</si>
  <si>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</si>
  <si>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</si>
  <si>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</si>
  <si>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</si>
  <si>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</si>
  <si>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</si>
  <si>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</si>
  <si>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</si>
  <si>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</si>
  <si>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</si>
  <si>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</si>
  <si>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</si>
  <si>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</si>
  <si>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</si>
  <si>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</si>
  <si>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</si>
  <si>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</si>
  <si>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</si>
  <si>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</si>
  <si>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</si>
  <si>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</si>
  <si>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</si>
  <si>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</si>
  <si>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</si>
  <si>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</si>
  <si>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</si>
  <si>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</si>
  <si>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</si>
  <si>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</si>
  <si>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</si>
  <si>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</si>
  <si>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</si>
  <si>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</si>
  <si>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</si>
  <si>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</si>
  <si>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</si>
  <si>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</si>
  <si>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</si>
  <si>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</si>
  <si>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</si>
  <si>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</si>
  <si>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</si>
  <si>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</si>
  <si>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</si>
  <si>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</si>
  <si>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</si>
  <si>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</si>
  <si>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</si>
  <si>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</si>
  <si>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</si>
  <si>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</si>
  <si>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</si>
  <si>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</si>
  <si>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</si>
  <si>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</si>
  <si>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</si>
  <si>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</si>
  <si>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</si>
  <si>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</si>
  <si>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</si>
  <si>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</si>
  <si>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</si>
  <si>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</si>
  <si>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</si>
  <si>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</si>
  <si>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</si>
  <si>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</si>
  <si>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</si>
  <si>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</si>
  <si>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</si>
  <si>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</si>
  <si>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</si>
  <si>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</si>
  <si>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</si>
  <si>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</si>
  <si>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</si>
  <si>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</si>
  <si>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</si>
  <si>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</si>
  <si>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</si>
  <si>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</si>
  <si>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</si>
  <si>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</si>
  <si>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</si>
  <si>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</si>
  <si>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</si>
  <si>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</si>
  <si>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</si>
  <si>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</si>
  <si>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</si>
  <si>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</si>
  <si>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</si>
  <si>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</si>
  <si>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</si>
  <si>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</si>
  <si>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</si>
  <si>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</si>
  <si>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</si>
  <si>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</si>
  <si>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</si>
  <si>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</si>
  <si>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</si>
  <si>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</si>
  <si>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</si>
  <si>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</si>
  <si>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</si>
  <si>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</si>
  <si>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</si>
  <si>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</si>
  <si>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</si>
  <si>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</si>
  <si>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</si>
  <si>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</si>
  <si>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</si>
  <si>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</si>
  <si>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</si>
  <si>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</si>
  <si>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</si>
  <si>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</si>
  <si>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</si>
  <si>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</si>
  <si>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</si>
  <si>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</si>
  <si>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</si>
  <si>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</si>
  <si>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</si>
  <si>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</si>
  <si>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</si>
  <si>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</si>
  <si>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</si>
  <si>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</si>
  <si>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</si>
  <si>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</si>
  <si>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</si>
  <si>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</si>
  <si>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</si>
  <si>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</si>
  <si>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</si>
  <si>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</si>
  <si>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</si>
  <si>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</si>
  <si>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</si>
  <si>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</si>
  <si>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</si>
  <si>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</si>
  <si>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</si>
  <si>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</si>
  <si>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</si>
  <si>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</si>
  <si>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</si>
  <si>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</si>
  <si>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</si>
  <si>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</si>
  <si>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</si>
  <si>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</si>
  <si>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</si>
  <si>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</si>
  <si>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</si>
  <si>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</si>
  <si>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</si>
  <si>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</si>
  <si>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</si>
  <si>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</si>
  <si>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</si>
  <si>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</si>
  <si>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</si>
  <si>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</si>
  <si>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</si>
  <si>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</si>
  <si>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</si>
  <si>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</si>
  <si>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</si>
  <si>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</si>
  <si>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</si>
  <si>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</si>
  <si>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</si>
  <si>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</si>
  <si>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</si>
  <si>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</si>
  <si>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</si>
  <si>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</si>
  <si>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</si>
  <si>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</si>
  <si>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</si>
  <si>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</si>
  <si>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</si>
  <si>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</si>
  <si>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</si>
  <si>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</si>
  <si>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</si>
  <si>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</si>
  <si>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</si>
  <si>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</si>
  <si>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</si>
  <si>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</si>
  <si>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</si>
  <si>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</si>
  <si>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</si>
  <si>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</si>
  <si>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</si>
  <si>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</si>
  <si>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</si>
  <si>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</si>
  <si>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</si>
  <si>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</si>
  <si>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</si>
  <si>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</si>
  <si>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</si>
  <si>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</si>
  <si>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</si>
  <si>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</si>
  <si>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</si>
  <si>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</si>
  <si>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</si>
  <si>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</si>
  <si>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</si>
  <si>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</si>
  <si>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</si>
  <si>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</si>
  <si>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</si>
  <si>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</si>
  <si>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</si>
  <si>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</si>
  <si>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</si>
  <si>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</si>
  <si>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</si>
  <si>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</si>
  <si>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</si>
  <si>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</si>
  <si>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</si>
  <si>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</si>
  <si>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</si>
  <si>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</si>
  <si>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</si>
  <si>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</si>
  <si>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</si>
  <si>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</si>
  <si>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</si>
  <si>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</si>
  <si>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</si>
  <si>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</si>
  <si>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</si>
  <si>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</si>
  <si>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</si>
  <si>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</si>
  <si>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</si>
  <si>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</si>
  <si>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</si>
  <si>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</si>
  <si>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</si>
  <si>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</si>
  <si>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</si>
  <si>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</si>
  <si>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</si>
  <si>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</si>
  <si>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</si>
  <si>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</si>
  <si>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</si>
  <si>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</si>
  <si>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</si>
  <si>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</si>
  <si>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</si>
  <si>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</si>
  <si>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</si>
  <si>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</si>
  <si>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</si>
  <si>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</si>
  <si>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</si>
  <si>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</si>
  <si>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</si>
  <si>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</si>
  <si>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</si>
  <si>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</si>
  <si>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</si>
  <si>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</si>
  <si>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</si>
  <si>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</si>
  <si>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</si>
  <si>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</si>
  <si>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</si>
  <si>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</si>
  <si>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</si>
  <si>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</si>
  <si>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</si>
  <si>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</si>
  <si>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</si>
  <si>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</si>
  <si>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</si>
  <si>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</si>
  <si>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</si>
  <si>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</si>
  <si>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</si>
  <si>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</si>
  <si>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</si>
  <si>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</si>
  <si>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</si>
  <si>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</si>
  <si>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</si>
  <si>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</si>
  <si>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</si>
  <si>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</si>
  <si>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</si>
  <si>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</si>
  <si>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</si>
  <si>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</si>
  <si>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</si>
  <si>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</si>
  <si>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</si>
  <si>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</si>
  <si>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</si>
  <si>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</si>
  <si>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</si>
  <si>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</si>
  <si>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</si>
  <si>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</si>
  <si>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</si>
  <si>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</si>
  <si>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</si>
  <si>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</si>
  <si>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</si>
  <si>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</si>
  <si>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</si>
  <si>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</si>
  <si>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</si>
  <si>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</si>
  <si>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</si>
  <si>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</si>
  <si>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</si>
  <si>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</si>
  <si>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</si>
  <si>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</si>
  <si>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</si>
  <si>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</si>
  <si>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</si>
  <si>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</si>
  <si>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</si>
  <si>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</si>
  <si>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</si>
  <si>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</si>
  <si>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</si>
  <si>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</si>
  <si>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</si>
  <si>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</si>
  <si>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</si>
  <si>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</si>
  <si>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</si>
  <si>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</si>
  <si>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</si>
  <si>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</si>
  <si>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</si>
  <si>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</si>
  <si>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</si>
  <si>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</si>
  <si>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</si>
  <si>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</si>
  <si>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</si>
  <si>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</si>
  <si>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</si>
  <si>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</si>
  <si>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</si>
  <si>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</si>
  <si>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</si>
  <si>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</si>
  <si>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</si>
  <si>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</si>
  <si>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</si>
  <si>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</si>
  <si>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</si>
  <si>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</si>
  <si>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</si>
  <si>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</si>
  <si>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</si>
  <si>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</si>
  <si>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</si>
  <si>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</si>
  <si>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</si>
  <si>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</si>
  <si>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</si>
  <si>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</si>
  <si>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</si>
  <si>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</si>
  <si>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</si>
  <si>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</si>
  <si>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</si>
  <si>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</si>
  <si>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</si>
  <si>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</si>
  <si>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</si>
  <si>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</si>
  <si>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</si>
  <si>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</si>
  <si>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</si>
  <si>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</si>
  <si>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</si>
  <si>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</si>
  <si>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</si>
  <si>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</si>
  <si>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</si>
  <si>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</si>
  <si>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</si>
  <si>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</si>
  <si>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</si>
  <si>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</si>
  <si>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</si>
  <si>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</si>
  <si>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</si>
  <si>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</si>
  <si>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</si>
  <si>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</si>
  <si>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</si>
  <si>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</si>
  <si>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</si>
  <si>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</si>
  <si>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</si>
  <si>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</si>
  <si>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</si>
  <si>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</si>
  <si>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</si>
  <si>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</si>
  <si>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</si>
  <si>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</si>
  <si>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</si>
  <si>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</si>
  <si>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</si>
  <si>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</si>
  <si>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</si>
  <si>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</si>
  <si>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</si>
  <si>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</si>
  <si>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</si>
  <si>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</si>
  <si>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</si>
  <si>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</si>
  <si>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</si>
  <si>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</si>
  <si>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</si>
  <si>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</si>
  <si>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</si>
  <si>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</si>
  <si>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</si>
  <si>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</si>
  <si>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</si>
  <si>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</si>
  <si>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</si>
  <si>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</si>
  <si>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</si>
  <si>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</si>
  <si>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</si>
  <si>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</si>
  <si>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</si>
  <si>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</si>
  <si>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</si>
  <si>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</si>
  <si>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</si>
  <si>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</si>
  <si>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</si>
  <si>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</si>
  <si>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</si>
  <si>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</si>
  <si>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</si>
  <si>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</si>
  <si>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</si>
  <si>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</si>
  <si>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</si>
  <si>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</si>
  <si>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</si>
  <si>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</si>
  <si>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</si>
  <si>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</si>
  <si>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</si>
  <si>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</si>
  <si>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</si>
  <si>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</si>
  <si>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</si>
  <si>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</si>
  <si>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</si>
  <si>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</si>
  <si>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</si>
  <si>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</si>
  <si>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</si>
  <si>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</si>
  <si>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</si>
  <si>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</si>
  <si>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</si>
  <si>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</si>
  <si>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</si>
  <si>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</si>
  <si>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</si>
  <si>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</si>
  <si>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</si>
  <si>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</si>
  <si>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</si>
  <si>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</si>
  <si>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</si>
  <si>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</si>
  <si>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</si>
  <si>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</si>
  <si>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</si>
  <si>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</si>
  <si>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</si>
  <si>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</si>
  <si>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</si>
  <si>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</si>
  <si>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</si>
  <si>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</si>
  <si>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</si>
  <si>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</si>
  <si>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</si>
  <si>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</si>
  <si>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</si>
  <si>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</si>
  <si>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</si>
  <si>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</si>
  <si>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</si>
  <si>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</si>
  <si>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</si>
  <si>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</si>
  <si>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</si>
  <si>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</si>
  <si>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</si>
  <si>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</si>
  <si>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</si>
  <si>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</si>
  <si>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</si>
  <si>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</si>
  <si>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</si>
  <si>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</si>
  <si>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</si>
  <si>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</si>
  <si>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</si>
  <si>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</si>
  <si>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</si>
  <si>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</si>
  <si>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</si>
  <si>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</si>
  <si>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</si>
  <si>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</si>
  <si>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</si>
  <si>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</si>
  <si>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</si>
  <si>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</si>
  <si>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</si>
  <si>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</si>
  <si>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</si>
  <si>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</si>
  <si>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</si>
  <si>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</si>
  <si>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</si>
  <si>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</si>
  <si>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</si>
  <si>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</si>
  <si>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</si>
  <si>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</si>
  <si>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</si>
  <si>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</si>
  <si>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</si>
  <si>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</si>
  <si>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</si>
  <si>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</si>
  <si>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</si>
  <si>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</si>
  <si>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</si>
  <si>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</si>
  <si>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</si>
  <si>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</si>
  <si>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</si>
  <si>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</si>
  <si>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</si>
  <si>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</si>
  <si>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</si>
  <si>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</si>
  <si>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</si>
  <si>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</si>
  <si>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</si>
  <si>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</si>
  <si>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</si>
  <si>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</si>
  <si>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</si>
  <si>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</si>
  <si>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</si>
  <si>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</si>
  <si>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</si>
  <si>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</si>
  <si>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</si>
  <si>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</si>
  <si>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</si>
  <si>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</si>
  <si>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</si>
  <si>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</si>
  <si>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</si>
  <si>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</si>
  <si>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</si>
  <si>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</si>
  <si>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</si>
  <si>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</si>
  <si>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</si>
  <si>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</si>
  <si>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</si>
  <si>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</si>
  <si>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</si>
  <si>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</si>
  <si>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</si>
  <si>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</si>
  <si>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</si>
  <si>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</si>
  <si>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</si>
  <si>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</si>
  <si>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</si>
  <si>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</si>
  <si>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</si>
  <si>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</si>
  <si>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</si>
  <si>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</si>
  <si>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</si>
  <si>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</si>
  <si>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</si>
  <si>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</si>
  <si>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</si>
  <si>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</si>
  <si>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</si>
  <si>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</si>
  <si>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</si>
  <si>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</si>
  <si>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</si>
  <si>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</si>
  <si>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</si>
  <si>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</si>
  <si>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</si>
  <si>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</si>
  <si>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</si>
  <si>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</si>
  <si>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</si>
  <si>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</si>
  <si>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</si>
  <si>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</si>
  <si>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</si>
  <si>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</si>
  <si>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</si>
  <si>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</si>
  <si>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</si>
  <si>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</si>
  <si>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</si>
  <si>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</si>
  <si>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</si>
  <si>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</si>
  <si>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</si>
  <si>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</si>
  <si>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</si>
  <si>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</si>
  <si>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</si>
  <si>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</si>
  <si>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</si>
  <si>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</si>
  <si>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</si>
  <si>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</si>
  <si>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</si>
  <si>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</si>
  <si>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</si>
  <si>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</si>
  <si>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</si>
  <si>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</si>
  <si>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</si>
  <si>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</si>
  <si>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</si>
  <si>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</si>
  <si>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</si>
  <si>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</si>
  <si>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</si>
  <si>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</si>
  <si>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</si>
  <si>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</si>
  <si>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</si>
  <si>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</si>
  <si>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</si>
  <si>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</si>
  <si>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</si>
  <si>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</si>
  <si>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</si>
  <si>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</si>
  <si>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</si>
  <si>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</si>
  <si>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</si>
  <si>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</si>
  <si>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</si>
  <si>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</si>
  <si>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</si>
  <si>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</si>
  <si>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</si>
  <si>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</si>
  <si>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</si>
  <si>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</si>
  <si>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</si>
  <si>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</si>
  <si>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</si>
  <si>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</si>
  <si>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</si>
  <si>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</si>
  <si>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</si>
  <si>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</si>
  <si>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</si>
  <si>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</si>
  <si>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</si>
  <si>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</si>
  <si>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</si>
  <si>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</si>
  <si>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</si>
  <si>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</si>
  <si>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</si>
  <si>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</si>
  <si>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</si>
  <si>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</si>
  <si>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</si>
  <si>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</si>
  <si>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</si>
  <si>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</si>
  <si>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</si>
  <si>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</si>
  <si>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</si>
  <si>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</si>
  <si>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</si>
  <si>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</si>
  <si>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</si>
  <si>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</si>
  <si>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</si>
  <si>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</si>
  <si>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</si>
  <si>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</si>
  <si>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</si>
  <si>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</si>
  <si>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</si>
  <si>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</si>
  <si>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</si>
  <si>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</si>
  <si>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</si>
  <si>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</si>
  <si>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</si>
  <si>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</si>
  <si>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</si>
  <si>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</si>
  <si>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</si>
  <si>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</si>
  <si>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</si>
  <si>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</si>
  <si>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</si>
  <si>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</si>
  <si>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</si>
  <si>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</si>
  <si>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</si>
  <si>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</si>
  <si>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</si>
  <si>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</si>
  <si>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</si>
  <si>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</si>
  <si>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</si>
  <si>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</si>
  <si>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</si>
  <si>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</si>
  <si>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</si>
  <si>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</si>
  <si>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</si>
  <si>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</si>
  <si>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</si>
  <si>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</si>
  <si>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</si>
  <si>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</si>
  <si>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</si>
  <si>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</si>
  <si>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</si>
  <si>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</si>
  <si>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</si>
  <si>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</si>
  <si>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</si>
  <si>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</si>
  <si>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</si>
  <si>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</si>
  <si>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</si>
  <si>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</si>
  <si>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</si>
  <si>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</si>
  <si>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</si>
  <si>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</si>
  <si>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</si>
  <si>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</si>
  <si>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</si>
  <si>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</si>
  <si>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</si>
  <si>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</si>
  <si>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</si>
  <si>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</si>
  <si>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</si>
  <si>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</si>
  <si>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</si>
  <si>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</si>
  <si>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</si>
  <si>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</si>
  <si>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</si>
  <si>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</si>
  <si>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</si>
  <si>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</si>
  <si>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</si>
  <si>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</si>
  <si>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</si>
  <si>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</si>
  <si>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</si>
  <si>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</si>
  <si>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</si>
  <si>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</si>
  <si>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</si>
  <si>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</si>
  <si>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</si>
  <si>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</si>
  <si>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</si>
  <si>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</si>
  <si>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</si>
  <si>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</si>
  <si>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</si>
  <si>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</si>
  <si>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</si>
  <si>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</si>
  <si>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</si>
  <si>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</si>
  <si>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</si>
  <si>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</si>
  <si>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</si>
  <si>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</si>
  <si>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</si>
  <si>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</si>
  <si>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</si>
  <si>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</si>
  <si>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</si>
  <si>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</si>
  <si>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</si>
  <si>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</si>
  <si>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</si>
  <si>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</si>
  <si>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</si>
  <si>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</si>
  <si>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</si>
  <si>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</si>
  <si>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</si>
  <si>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</si>
  <si>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</si>
  <si>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</si>
  <si>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</si>
  <si>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</si>
  <si>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</si>
  <si>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</si>
  <si>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</si>
  <si>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</si>
  <si>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</si>
  <si>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</si>
  <si>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</si>
  <si>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</si>
  <si>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</si>
  <si>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</si>
  <si>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</si>
  <si>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</si>
  <si>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</si>
  <si>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</si>
  <si>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</si>
  <si>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</si>
  <si>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</si>
  <si>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</si>
  <si>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</si>
  <si>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</si>
  <si>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</si>
  <si>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</si>
  <si>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</si>
  <si>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</si>
  <si>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</si>
  <si>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</si>
  <si>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</si>
  <si>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</si>
  <si>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</si>
  <si>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</si>
  <si>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</si>
  <si>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</si>
  <si>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</si>
  <si>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</si>
  <si>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</si>
  <si>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</si>
  <si>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</si>
  <si>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</si>
  <si>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</si>
  <si>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</si>
  <si>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</si>
  <si>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</si>
  <si>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</si>
  <si>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</si>
  <si>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</si>
  <si>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</si>
  <si>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</si>
  <si>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</si>
  <si>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</si>
  <si>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</si>
  <si>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</si>
  <si>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</si>
  <si>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</si>
  <si>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</si>
  <si>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</si>
  <si>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</si>
  <si>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</si>
  <si>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</si>
  <si>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</si>
  <si>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</si>
  <si>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</si>
  <si>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</si>
  <si>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</si>
  <si>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</si>
  <si>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</si>
  <si>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</si>
  <si>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</si>
  <si>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</si>
  <si>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</si>
  <si>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</si>
  <si>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</si>
  <si>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</si>
  <si>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</si>
  <si>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</si>
  <si>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</si>
  <si>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</si>
  <si>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</si>
  <si>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</si>
  <si>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</si>
  <si>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</si>
  <si>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</si>
  <si>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</si>
  <si>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</si>
  <si>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</si>
  <si>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</si>
  <si>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</si>
  <si>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</si>
  <si>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</si>
  <si>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</si>
  <si>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</si>
  <si>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</si>
  <si>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</si>
  <si>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</si>
  <si>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</si>
  <si>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</si>
  <si>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</si>
  <si>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</si>
  <si>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</si>
  <si>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</si>
  <si>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</si>
  <si>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</si>
  <si>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</si>
  <si>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</si>
  <si>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</si>
  <si>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</si>
  <si>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</si>
  <si>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</si>
  <si>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</si>
  <si>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</si>
  <si>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</si>
  <si>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</si>
  <si>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</si>
  <si>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</si>
  <si>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</si>
  <si>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</si>
  <si>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</si>
  <si>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</si>
  <si>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</si>
  <si>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</si>
  <si>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</si>
  <si>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</si>
  <si>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</si>
  <si>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</si>
  <si>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</si>
  <si>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</si>
  <si>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</si>
  <si>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</si>
  <si>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</si>
  <si>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</si>
  <si>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</si>
  <si>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</si>
  <si>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</si>
  <si>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</si>
  <si>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</si>
  <si>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</si>
  <si>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</si>
  <si>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</si>
  <si>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</si>
  <si>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</si>
  <si>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</si>
  <si>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</si>
  <si>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</si>
  <si>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</si>
  <si>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</si>
  <si>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</si>
  <si>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</si>
  <si>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</si>
  <si>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</si>
  <si>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</si>
  <si>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</si>
  <si>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</si>
  <si>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</si>
  <si>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</si>
  <si>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</si>
  <si>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</si>
  <si>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</si>
  <si>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</si>
  <si>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</si>
  <si>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</si>
  <si>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</si>
  <si>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</si>
  <si>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</si>
  <si>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</si>
  <si>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</si>
  <si>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</si>
  <si>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</si>
  <si>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</si>
  <si>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</si>
  <si>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</si>
  <si>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</si>
  <si>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</si>
  <si>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</si>
  <si>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</si>
  <si>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</si>
  <si>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</si>
  <si>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</si>
  <si>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</si>
  <si>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</si>
  <si>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</si>
  <si>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</si>
  <si>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</si>
  <si>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</si>
  <si>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</si>
  <si>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</si>
  <si>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</si>
  <si>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</si>
  <si>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</si>
  <si>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</si>
  <si>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</si>
  <si>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</si>
  <si>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</si>
  <si>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</si>
  <si>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</si>
  <si>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</si>
  <si>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</si>
  <si>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</si>
  <si>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</si>
  <si>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</si>
  <si>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</si>
  <si>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</si>
  <si>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</si>
  <si>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</si>
  <si>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</si>
  <si>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</si>
  <si>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</si>
  <si>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</si>
  <si>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</si>
  <si>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</si>
  <si>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</si>
  <si>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</si>
  <si>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</si>
  <si>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</si>
  <si>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</si>
  <si>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</si>
  <si>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</si>
  <si>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</si>
  <si>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</si>
  <si>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</si>
  <si>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</si>
  <si>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</si>
  <si>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</si>
  <si>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</si>
  <si>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</si>
  <si>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</si>
  <si>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</si>
  <si>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</si>
  <si>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</si>
  <si>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</si>
  <si>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</si>
  <si>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</si>
  <si>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</si>
  <si>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</si>
  <si>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</si>
  <si>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</si>
  <si>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</si>
  <si>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</si>
  <si>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</si>
  <si>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</si>
  <si>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</si>
  <si>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</si>
  <si>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</si>
  <si>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</si>
  <si>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</si>
  <si>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</si>
  <si>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</si>
  <si>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</si>
  <si>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</si>
  <si>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</si>
  <si>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</si>
  <si>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</si>
  <si>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</si>
  <si>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</si>
  <si>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</si>
  <si>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</si>
  <si>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</si>
  <si>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</si>
  <si>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</si>
  <si>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</si>
  <si>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</si>
  <si>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</si>
  <si>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</si>
  <si>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</si>
  <si>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</si>
  <si>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</si>
  <si>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</si>
  <si>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</si>
  <si>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</si>
  <si>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</si>
  <si>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</si>
  <si>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</si>
  <si>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</si>
  <si>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</si>
  <si>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</si>
  <si>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</si>
  <si>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</si>
  <si>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</si>
  <si>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</si>
  <si>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</si>
  <si>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</si>
  <si>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</si>
  <si>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</si>
  <si>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</si>
  <si>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</si>
  <si>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</si>
  <si>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</si>
  <si>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</si>
  <si>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</si>
  <si>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</si>
  <si>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</si>
  <si>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</si>
  <si>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</si>
  <si>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</si>
  <si>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</si>
  <si>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</si>
  <si>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</si>
  <si>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</si>
  <si>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</si>
  <si>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</si>
  <si>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</si>
  <si>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</si>
  <si>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</si>
  <si>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</si>
  <si>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</si>
  <si>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</si>
  <si>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</si>
  <si>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</si>
  <si>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</si>
  <si>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</si>
  <si>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</si>
  <si>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</si>
  <si>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</si>
  <si>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</si>
  <si>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</si>
  <si>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</si>
  <si>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</si>
  <si>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</si>
  <si>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</si>
  <si>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</si>
  <si>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</si>
  <si>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</si>
  <si>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</si>
  <si>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</si>
  <si>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</si>
  <si>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</si>
  <si>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</si>
  <si>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</si>
  <si>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</si>
  <si>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</si>
  <si>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</si>
  <si>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</si>
  <si>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</si>
  <si>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</si>
  <si>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</si>
  <si>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</si>
  <si>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</si>
  <si>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</si>
  <si>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</si>
  <si>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</si>
  <si>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</si>
  <si>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</si>
  <si>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</si>
  <si>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</si>
  <si>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</si>
  <si>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</si>
  <si>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</si>
  <si>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</si>
  <si>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</si>
  <si>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</si>
  <si>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</si>
  <si>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</si>
  <si>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</si>
  <si>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</si>
  <si>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</si>
  <si>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</si>
  <si>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</si>
  <si>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</si>
  <si>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</si>
  <si>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</si>
  <si>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</si>
  <si>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</si>
  <si>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</si>
  <si>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</si>
  <si>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</si>
  <si>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</si>
  <si>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</si>
  <si>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</si>
  <si>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</si>
  <si>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</si>
  <si>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</si>
  <si>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</si>
  <si>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</si>
  <si>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</si>
  <si>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</si>
  <si>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</si>
  <si>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</si>
  <si>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</si>
  <si>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</si>
  <si>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</si>
  <si>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</si>
  <si>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</si>
  <si>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</si>
  <si>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</si>
  <si>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</si>
  <si>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</si>
  <si>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</si>
  <si>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</si>
  <si>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</si>
  <si>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</si>
  <si>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</si>
  <si>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</si>
  <si>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</si>
  <si>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</si>
  <si>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</si>
  <si>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</si>
  <si>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</si>
  <si>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</si>
  <si>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</si>
  <si>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</si>
  <si>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</si>
  <si>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</si>
  <si>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</si>
  <si>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</si>
  <si>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</si>
  <si>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</si>
  <si>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</si>
  <si>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</si>
  <si>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</si>
  <si>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</si>
  <si>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</si>
  <si>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</si>
  <si>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</si>
  <si>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</si>
  <si>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</si>
  <si>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</si>
  <si>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</si>
  <si>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</si>
  <si>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</si>
  <si>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</si>
  <si>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</si>
  <si>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</si>
  <si>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</si>
  <si>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</si>
  <si>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</si>
  <si>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</si>
  <si>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</si>
  <si>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</si>
  <si>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</si>
  <si>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</si>
  <si>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</si>
  <si>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</si>
  <si>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</si>
  <si>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</si>
  <si>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</si>
  <si>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</si>
  <si>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</si>
  <si>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</si>
  <si>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</si>
  <si>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</si>
  <si>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</si>
  <si>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</si>
  <si>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</si>
  <si>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</si>
  <si>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</si>
  <si>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</si>
  <si>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</si>
  <si>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</si>
  <si>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</si>
  <si>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</si>
  <si>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</si>
  <si>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</si>
  <si>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</si>
  <si>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</si>
  <si>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</si>
  <si>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</si>
  <si>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</si>
  <si>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</si>
  <si>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</si>
  <si>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</si>
  <si>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</si>
  <si>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</si>
  <si>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</si>
  <si>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</si>
  <si>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</si>
  <si>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</si>
  <si>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</si>
  <si>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</si>
  <si>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</si>
  <si>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</si>
  <si>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</si>
  <si>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</si>
  <si>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</si>
  <si>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</si>
  <si>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</si>
  <si>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</si>
  <si>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</si>
  <si>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</si>
  <si>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</si>
  <si>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</si>
  <si>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</si>
  <si>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</si>
  <si>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</si>
  <si>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</si>
  <si>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</si>
  <si>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</si>
  <si>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</si>
  <si>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</si>
  <si>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</si>
  <si>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</si>
  <si>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</si>
  <si>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</si>
  <si>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</si>
  <si>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</si>
  <si>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</si>
  <si>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</si>
  <si>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</si>
  <si>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</si>
  <si>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</si>
  <si>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</si>
  <si>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</si>
  <si>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</si>
  <si>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</si>
  <si>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</si>
  <si>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</si>
  <si>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</si>
  <si>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</si>
  <si>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</si>
  <si>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</si>
  <si>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</si>
  <si>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</si>
  <si>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</si>
  <si>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</si>
  <si>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</si>
  <si>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</si>
  <si>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</si>
  <si>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</si>
  <si>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</si>
  <si>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</si>
  <si>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</si>
  <si>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</si>
  <si>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</si>
  <si>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</si>
  <si>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</si>
  <si>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</si>
  <si>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</si>
  <si>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</si>
  <si>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</si>
  <si>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</si>
  <si>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</si>
  <si>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</si>
  <si>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</si>
  <si>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</si>
  <si>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</si>
  <si>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</si>
  <si>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</si>
  <si>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</si>
  <si>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</si>
  <si>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</si>
  <si>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</si>
  <si>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</si>
  <si>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</si>
  <si>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</si>
  <si>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</si>
  <si>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</si>
  <si>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</si>
  <si>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</si>
  <si>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</si>
  <si>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</si>
  <si>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</si>
  <si>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</si>
  <si>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</si>
  <si>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</si>
  <si>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</si>
  <si>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</si>
  <si>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</si>
  <si>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</si>
  <si>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</si>
  <si>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</si>
  <si>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</si>
  <si>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</si>
  <si>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</si>
  <si>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</si>
  <si>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</si>
  <si>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</si>
  <si>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</si>
  <si>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</si>
  <si>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</si>
  <si>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</si>
  <si>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</si>
  <si>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</si>
  <si>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</si>
  <si>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</si>
  <si>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</si>
  <si>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</si>
  <si>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</si>
  <si>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</si>
  <si>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</si>
  <si>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</si>
  <si>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</si>
  <si>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</si>
  <si>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</si>
  <si>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</si>
  <si>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</si>
  <si>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</si>
  <si>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</si>
  <si>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</si>
  <si>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</si>
  <si>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</si>
  <si>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</si>
  <si>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</si>
  <si>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</si>
  <si>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</si>
  <si>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</si>
  <si>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</si>
  <si>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</si>
  <si>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</si>
  <si>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</si>
  <si>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</si>
  <si>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</si>
  <si>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</si>
  <si>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</si>
  <si>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</si>
  <si>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</si>
  <si>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</si>
  <si>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</si>
  <si>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</si>
  <si>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</si>
  <si>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</si>
  <si>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</si>
  <si>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</si>
  <si>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</si>
  <si>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</si>
  <si>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</si>
  <si>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</si>
  <si>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</si>
  <si>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</si>
  <si>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</si>
  <si>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</si>
  <si>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</si>
  <si>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</si>
  <si>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</si>
  <si>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</si>
  <si>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</si>
  <si>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</si>
  <si>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</si>
  <si>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</si>
  <si>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</si>
  <si>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</si>
  <si>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</si>
  <si>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</si>
  <si>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</si>
  <si>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</si>
  <si>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</si>
  <si>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</si>
  <si>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</si>
  <si>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</si>
  <si>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</si>
  <si>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</si>
  <si>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</si>
  <si>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</si>
  <si>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</si>
  <si>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</si>
  <si>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</si>
  <si>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</si>
  <si>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</si>
  <si>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</si>
  <si>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</si>
  <si>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</si>
  <si>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</si>
  <si>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</si>
  <si>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</si>
  <si>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</si>
  <si>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</si>
  <si>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</si>
  <si>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</si>
  <si>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</si>
  <si>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</si>
  <si>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</si>
  <si>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</si>
  <si>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</si>
  <si>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</si>
  <si>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</si>
  <si>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</si>
  <si>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</si>
  <si>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</si>
  <si>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</si>
  <si>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</si>
  <si>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</si>
  <si>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</si>
  <si>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</si>
  <si>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</si>
  <si>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</si>
  <si>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</si>
  <si>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</si>
  <si>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</si>
  <si>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</si>
  <si>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</si>
  <si>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</si>
  <si>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</si>
  <si>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</si>
  <si>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</si>
  <si>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</si>
  <si>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</si>
  <si>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</si>
  <si>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</si>
  <si>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</si>
  <si>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</si>
  <si>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</si>
  <si>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</si>
  <si>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</si>
  <si>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</si>
  <si>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</si>
  <si>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</si>
  <si>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</si>
  <si>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</si>
  <si>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</si>
  <si>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</si>
  <si>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</si>
  <si>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</si>
  <si>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</si>
  <si>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</si>
  <si>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</si>
  <si>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</si>
  <si>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</si>
  <si>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</si>
  <si>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</si>
  <si>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</si>
  <si>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</si>
  <si>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</si>
  <si>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</si>
  <si>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</si>
  <si>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</si>
  <si>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</si>
  <si>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</si>
  <si>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</si>
  <si>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</si>
  <si>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</si>
  <si>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</si>
  <si>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</si>
  <si>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</si>
  <si>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</si>
  <si>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</si>
  <si>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</si>
  <si>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</si>
  <si>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</si>
  <si>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</si>
  <si>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</si>
  <si>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</si>
  <si>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</si>
  <si>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</si>
  <si>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</si>
  <si>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</si>
  <si>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</si>
  <si>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</si>
  <si>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</si>
  <si>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</si>
  <si>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</si>
  <si>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</si>
  <si>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</si>
  <si>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</si>
  <si>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</si>
  <si>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</si>
  <si>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</si>
  <si>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</si>
  <si>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</si>
  <si>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</si>
  <si>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</si>
  <si>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</si>
  <si>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</si>
  <si>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</si>
  <si>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</si>
  <si>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</si>
  <si>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</si>
  <si>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</si>
  <si>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</si>
  <si>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</si>
  <si>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</si>
  <si>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</si>
  <si>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</si>
  <si>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</si>
  <si>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</si>
  <si>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</si>
  <si>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</si>
  <si>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</si>
  <si>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</si>
  <si>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</si>
  <si>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</si>
  <si>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</si>
  <si>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</si>
  <si>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</si>
  <si>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</si>
  <si>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</si>
  <si>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</si>
  <si>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</si>
  <si>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</si>
  <si>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</si>
  <si>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</si>
  <si>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</si>
  <si>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</si>
  <si>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</si>
  <si>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</si>
  <si>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</si>
  <si>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</si>
  <si>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</si>
  <si>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</si>
  <si>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</si>
  <si>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</si>
  <si>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</si>
  <si>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</si>
  <si>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</si>
  <si>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</si>
  <si>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</si>
  <si>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</si>
  <si>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</si>
  <si>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</si>
  <si>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</si>
  <si>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</si>
  <si>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</si>
  <si>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</si>
  <si>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</si>
  <si>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</si>
  <si>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</si>
  <si>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</si>
  <si>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</si>
  <si>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</si>
  <si>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</si>
  <si>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</si>
  <si>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</si>
  <si>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</si>
  <si>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</si>
  <si>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</si>
  <si>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</si>
  <si>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</si>
  <si>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</si>
  <si>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</si>
  <si>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</si>
  <si>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</si>
  <si>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</si>
  <si>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</si>
  <si>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</si>
  <si>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</si>
  <si>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</si>
  <si>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</si>
  <si>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</si>
  <si>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</si>
  <si>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</si>
  <si>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</si>
  <si>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</si>
  <si>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</si>
  <si>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</si>
  <si>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</si>
  <si>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</si>
  <si>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</si>
  <si>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</si>
  <si>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</si>
  <si>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</si>
  <si>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</si>
  <si>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</si>
  <si>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</si>
  <si>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</si>
  <si>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</si>
  <si>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</si>
  <si>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</si>
  <si>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</si>
  <si>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</si>
  <si>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</si>
  <si>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</si>
  <si>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</si>
  <si>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</si>
  <si>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</si>
  <si>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</si>
  <si>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</si>
  <si>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</si>
  <si>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</si>
  <si>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</si>
  <si>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</si>
  <si>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</si>
  <si>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</si>
  <si>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</si>
  <si>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</si>
  <si>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</si>
  <si>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</si>
  <si>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</si>
  <si>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</si>
  <si>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</si>
  <si>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</si>
  <si>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</si>
  <si>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</si>
  <si>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</si>
  <si>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</si>
  <si>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</si>
  <si>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</si>
  <si>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</si>
  <si>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</si>
  <si>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</si>
  <si>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</si>
  <si>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</si>
  <si>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</si>
  <si>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</si>
  <si>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</si>
  <si>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</si>
  <si>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</si>
  <si>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</si>
  <si>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</si>
  <si>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</si>
  <si>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</si>
  <si>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</si>
  <si>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</si>
  <si>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</si>
  <si>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</si>
  <si>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</si>
  <si>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</si>
  <si>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</si>
  <si>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</si>
  <si>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</si>
  <si>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</si>
  <si>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</si>
  <si>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</si>
  <si>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</si>
  <si>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</si>
  <si>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</si>
  <si>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</si>
  <si>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</si>
  <si>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</si>
  <si>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</si>
  <si>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</si>
  <si>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</si>
  <si>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</si>
  <si>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</si>
  <si>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</si>
  <si>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</si>
  <si>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</si>
  <si>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</si>
  <si>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</si>
  <si>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</si>
  <si>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</si>
  <si>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</si>
  <si>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</si>
  <si>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</si>
  <si>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</si>
  <si>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</si>
  <si>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</si>
  <si>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</si>
  <si>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</si>
  <si>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</si>
  <si>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</si>
  <si>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</si>
  <si>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</si>
  <si>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</si>
  <si>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</si>
  <si>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</si>
  <si>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</si>
  <si>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</si>
  <si>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</si>
  <si>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</si>
  <si>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</si>
  <si>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</si>
  <si>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</si>
  <si>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</si>
  <si>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</si>
  <si>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</si>
  <si>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</si>
  <si>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</si>
  <si>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</si>
  <si>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</si>
  <si>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</si>
  <si>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</si>
  <si>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</si>
  <si>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</si>
  <si>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</si>
  <si>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</si>
  <si>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</si>
  <si>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</si>
  <si>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</si>
  <si>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</si>
  <si>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</si>
  <si>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</si>
  <si>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</si>
  <si>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</si>
  <si>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</si>
  <si>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</si>
  <si>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</si>
  <si>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</si>
  <si>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</si>
  <si>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</si>
  <si>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</si>
  <si>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</si>
  <si>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</si>
  <si>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</si>
  <si>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</si>
  <si>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</si>
  <si>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</si>
  <si>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</si>
  <si>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</si>
  <si>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</si>
  <si>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</si>
  <si>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</si>
  <si>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</si>
  <si>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</si>
  <si>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</si>
  <si>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</si>
  <si>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</si>
  <si>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</si>
  <si>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</si>
  <si>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</si>
  <si>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</si>
  <si>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</si>
  <si>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</si>
  <si>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</si>
  <si>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</si>
  <si>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</si>
  <si>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</si>
  <si>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</si>
  <si>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</si>
  <si>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</si>
  <si>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</si>
  <si>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</si>
  <si>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</si>
  <si>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</si>
  <si>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</si>
  <si>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</si>
  <si>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</si>
  <si>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</si>
  <si>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</si>
  <si>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</si>
  <si>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</si>
  <si>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</si>
  <si>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</si>
  <si>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</si>
  <si>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</si>
  <si>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</si>
  <si>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</si>
  <si>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</si>
  <si>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</si>
  <si>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</si>
  <si>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</si>
  <si>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</si>
  <si>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</si>
  <si>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</si>
  <si>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</si>
  <si>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</si>
  <si>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</si>
  <si>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</si>
  <si>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</si>
  <si>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</si>
  <si>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</si>
  <si>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</si>
  <si>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</si>
  <si>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</si>
  <si>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</si>
  <si>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</si>
  <si>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</si>
  <si>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</si>
  <si>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</si>
  <si>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</si>
  <si>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</si>
  <si>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</si>
  <si>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</si>
  <si>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</si>
  <si>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</si>
  <si>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</si>
  <si>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</si>
  <si>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</si>
  <si>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</si>
  <si>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</si>
  <si>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</si>
  <si>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</si>
  <si>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</si>
  <si>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</si>
  <si>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</si>
  <si>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</si>
  <si>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</si>
  <si>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</si>
  <si>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</si>
  <si>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</si>
  <si>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</si>
  <si>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</si>
  <si>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</si>
  <si>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</si>
  <si>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</si>
  <si>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</si>
  <si>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</si>
  <si>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</si>
  <si>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</si>
  <si>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</si>
  <si>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</si>
  <si>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</si>
  <si>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</si>
  <si>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</si>
  <si>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</si>
  <si>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</si>
  <si>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</si>
  <si>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</si>
  <si>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</si>
  <si>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</si>
  <si>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</si>
  <si>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</si>
  <si>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</si>
  <si>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</si>
  <si>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</si>
  <si>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</si>
  <si>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</si>
  <si>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</si>
  <si>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</si>
  <si>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</si>
  <si>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</si>
  <si>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</si>
  <si>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</si>
  <si>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</si>
  <si>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</si>
  <si>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</si>
  <si>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</si>
  <si>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</si>
  <si>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</si>
  <si>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</si>
  <si>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</si>
  <si>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</si>
  <si>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</si>
  <si>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</si>
  <si>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</si>
  <si>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</si>
  <si>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</si>
  <si>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</si>
  <si>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</si>
  <si>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</si>
  <si>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</si>
  <si>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</si>
  <si>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</si>
  <si>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</si>
  <si>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</si>
  <si>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</si>
  <si>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</si>
  <si>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</si>
  <si>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</si>
  <si>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</si>
  <si>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</si>
  <si>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</si>
  <si>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</si>
  <si>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</si>
  <si>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</si>
  <si>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</si>
  <si>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</si>
  <si>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</si>
  <si>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</si>
  <si>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</si>
  <si>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</si>
  <si>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</si>
  <si>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</si>
  <si>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</si>
  <si>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</si>
  <si>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</si>
  <si>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</si>
  <si>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</si>
  <si>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</si>
  <si>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</si>
  <si>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</si>
  <si>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</si>
  <si>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</si>
  <si>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</si>
  <si>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</si>
  <si>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</si>
  <si>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</si>
  <si>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</si>
  <si>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</si>
  <si>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</si>
  <si>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</si>
  <si>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</si>
  <si>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</si>
  <si>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</si>
  <si>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</si>
  <si>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</si>
  <si>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</si>
  <si>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</si>
  <si>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</si>
  <si>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</si>
  <si>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</si>
  <si>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</si>
  <si>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</si>
  <si>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</si>
  <si>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</si>
  <si>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</si>
  <si>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</si>
  <si>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</si>
  <si>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</si>
  <si>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</si>
  <si>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</si>
  <si>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</si>
  <si>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</si>
  <si>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</si>
  <si>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</si>
  <si>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</si>
  <si>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</si>
  <si>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</si>
  <si>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</si>
  <si>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</si>
  <si>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</si>
  <si>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</si>
  <si>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</si>
  <si>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</si>
  <si>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</si>
  <si>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</si>
  <si>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</si>
  <si>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</si>
  <si>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</si>
  <si>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</si>
  <si>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</si>
  <si>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</si>
  <si>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</si>
  <si>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</si>
  <si>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</si>
  <si>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</si>
  <si>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</si>
  <si>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</si>
  <si>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</si>
  <si>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</si>
  <si>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</si>
  <si>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</si>
  <si>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</si>
  <si>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</si>
  <si>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</si>
  <si>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</si>
  <si>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</si>
  <si>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</si>
  <si>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</si>
  <si>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</si>
  <si>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</si>
  <si>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</si>
  <si>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</si>
  <si>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</si>
  <si>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</si>
  <si>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</si>
  <si>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</si>
  <si>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</si>
  <si>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</si>
  <si>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</si>
  <si>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</si>
  <si>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</si>
  <si>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</si>
  <si>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</si>
  <si>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</si>
  <si>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</si>
  <si>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</si>
  <si>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</si>
  <si>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</si>
  <si>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</si>
  <si>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</si>
  <si>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</si>
  <si>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</si>
  <si>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</si>
  <si>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</si>
  <si>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</si>
  <si>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</si>
  <si>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</si>
  <si>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</si>
  <si>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</si>
  <si>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</si>
  <si>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</si>
  <si>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</si>
  <si>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</si>
  <si>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</si>
  <si>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</si>
  <si>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</si>
  <si>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</si>
  <si>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</si>
  <si>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</si>
  <si>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</si>
  <si>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</si>
  <si>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</si>
  <si>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</si>
  <si>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</si>
  <si>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</si>
  <si>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</si>
  <si>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</si>
  <si>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</si>
  <si>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</si>
  <si>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</si>
  <si>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</si>
  <si>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</si>
  <si>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</si>
  <si>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</si>
  <si>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</si>
  <si>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</si>
  <si>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</si>
  <si>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</si>
  <si>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</si>
  <si>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</si>
  <si>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</si>
  <si>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</si>
  <si>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</si>
  <si>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</si>
  <si>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</si>
  <si>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</si>
  <si>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</si>
  <si>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</si>
  <si>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</si>
  <si>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</si>
  <si>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</si>
  <si>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</si>
  <si>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</si>
  <si>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</si>
  <si>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</si>
  <si>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</si>
  <si>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</si>
  <si>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</si>
  <si>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</si>
  <si>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</si>
  <si>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</si>
  <si>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</si>
  <si>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</si>
  <si>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</si>
  <si>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</si>
  <si>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</si>
  <si>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</si>
  <si>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</si>
  <si>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</si>
  <si>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</si>
  <si>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</si>
  <si>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</si>
  <si>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</si>
  <si>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</si>
  <si>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</si>
  <si>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</si>
  <si>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</si>
  <si>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</si>
  <si>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</si>
  <si>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</si>
  <si>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</si>
  <si>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</si>
  <si>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</si>
  <si>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</si>
  <si>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</si>
  <si>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</si>
  <si>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</si>
  <si>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</si>
  <si>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</si>
  <si>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</si>
  <si>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</si>
  <si>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</si>
  <si>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</si>
  <si>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</si>
  <si>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</si>
  <si>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</si>
  <si>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</si>
  <si>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</si>
  <si>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</si>
  <si>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</si>
  <si>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</si>
  <si>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</si>
  <si>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</si>
  <si>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</si>
  <si>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</si>
  <si>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</si>
  <si>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</si>
  <si>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</si>
  <si>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</si>
  <si>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</si>
  <si>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</si>
  <si>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</si>
  <si>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</si>
  <si>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</si>
  <si>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</si>
  <si>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</si>
  <si>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</si>
  <si>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</si>
  <si>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</si>
  <si>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</si>
  <si>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</si>
  <si>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</si>
  <si>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</si>
  <si>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</si>
  <si>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</si>
  <si>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</si>
  <si>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</si>
  <si>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</si>
  <si>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</si>
  <si>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</si>
  <si>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</si>
  <si>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</si>
  <si>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</si>
  <si>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</si>
  <si>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</si>
  <si>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</si>
  <si>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</si>
  <si>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</si>
  <si>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</si>
  <si>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</si>
  <si>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</si>
  <si>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</si>
  <si>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</si>
  <si>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</si>
  <si>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</si>
  <si>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</si>
  <si>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</si>
  <si>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</si>
  <si>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</si>
  <si>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</si>
  <si>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</si>
  <si>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</si>
  <si>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</si>
  <si>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</si>
  <si>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</si>
  <si>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</si>
  <si>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</si>
  <si>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</si>
  <si>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</si>
  <si>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</si>
  <si>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</si>
  <si>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</si>
  <si>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</si>
  <si>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</si>
  <si>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</si>
  <si>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</si>
  <si>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</si>
  <si>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</si>
  <si>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</si>
  <si>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</si>
  <si>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</si>
  <si>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</si>
  <si>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</si>
  <si>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</si>
  <si>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</si>
  <si>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</si>
  <si>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</si>
  <si>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</si>
  <si>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</si>
  <si>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</si>
  <si>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</si>
  <si>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</si>
  <si>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</si>
  <si>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</si>
  <si>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</si>
  <si>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</si>
  <si>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</si>
  <si>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</si>
  <si>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</si>
  <si>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</si>
  <si>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</si>
  <si>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</si>
  <si>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</si>
  <si>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</si>
  <si>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</si>
  <si>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</si>
  <si>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</si>
  <si>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</si>
  <si>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</si>
  <si>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</si>
  <si>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</si>
  <si>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</si>
  <si>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</si>
  <si>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</si>
  <si>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</si>
  <si>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</si>
  <si>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</si>
  <si>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</si>
  <si>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</si>
  <si>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</si>
  <si>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</si>
  <si>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</si>
  <si>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</si>
  <si>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</si>
  <si>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</si>
  <si>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</si>
  <si>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</si>
  <si>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</si>
  <si>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</si>
  <si>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</si>
  <si>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</si>
  <si>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</si>
  <si>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</si>
  <si>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</si>
  <si>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</si>
  <si>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</si>
  <si>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</si>
  <si>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</si>
  <si>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</si>
  <si>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</si>
  <si>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</si>
  <si>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</si>
  <si>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</si>
  <si>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</si>
  <si>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</si>
  <si>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</si>
  <si>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</si>
  <si>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</si>
  <si>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</si>
  <si>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</si>
  <si>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</si>
  <si>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</si>
  <si>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</si>
  <si>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</si>
  <si>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</si>
  <si>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</si>
  <si>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</si>
  <si>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</si>
  <si>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</si>
  <si>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</si>
  <si>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</si>
  <si>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</si>
  <si>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</si>
  <si>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</si>
  <si>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</si>
  <si>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</si>
  <si>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</si>
  <si>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</si>
  <si>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</si>
  <si>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</si>
  <si>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</si>
  <si>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</si>
  <si>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</si>
  <si>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</si>
  <si>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</si>
  <si>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</si>
  <si>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</si>
  <si>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</si>
  <si>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</si>
  <si>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</si>
  <si>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</si>
  <si>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</si>
  <si>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</si>
  <si>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</si>
  <si>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</si>
  <si>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</si>
  <si>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</si>
  <si>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</si>
  <si>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</si>
  <si>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</si>
  <si>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</si>
  <si>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</si>
  <si>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</si>
  <si>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</si>
  <si>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</si>
  <si>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</si>
  <si>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</si>
  <si>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</si>
  <si>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</si>
  <si>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</si>
  <si>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</si>
  <si>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</si>
  <si>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</si>
  <si>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</si>
  <si>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</si>
  <si>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</si>
  <si>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</si>
  <si>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</si>
  <si>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</si>
  <si>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</si>
  <si>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</si>
  <si>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</si>
  <si>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</si>
  <si>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</si>
  <si>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</si>
  <si>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</si>
  <si>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</si>
  <si>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</si>
  <si>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</si>
  <si>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</si>
  <si>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</si>
  <si>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</si>
  <si>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</si>
  <si>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</si>
  <si>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</si>
  <si>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</si>
  <si>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</si>
  <si>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</si>
  <si>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</si>
  <si>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</si>
  <si>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</si>
  <si>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</si>
  <si>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</si>
  <si>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</si>
  <si>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</si>
  <si>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</si>
  <si>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</si>
  <si>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</si>
  <si>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</si>
  <si>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</si>
  <si>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</si>
  <si>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</si>
  <si>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</si>
  <si>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</si>
  <si>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</si>
  <si>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</si>
  <si>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</si>
  <si>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</si>
  <si>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</si>
  <si>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</si>
  <si>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</si>
  <si>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</si>
  <si>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</si>
  <si>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</si>
  <si>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</si>
  <si>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</si>
  <si>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</si>
  <si>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</si>
  <si>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</si>
  <si>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</si>
  <si>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</si>
  <si>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</si>
  <si>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</si>
  <si>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</si>
  <si>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</si>
  <si>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</si>
  <si>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</si>
  <si>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</si>
  <si>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</si>
  <si>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</si>
  <si>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</si>
  <si>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</si>
  <si>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</si>
  <si>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</si>
  <si>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</si>
  <si>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</si>
  <si>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</si>
  <si>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</si>
  <si>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</si>
  <si>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</si>
  <si>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</si>
  <si>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</si>
  <si>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</si>
  <si>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</si>
  <si>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</si>
  <si>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</si>
  <si>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</si>
  <si>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</si>
  <si>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</si>
  <si>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</si>
  <si>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</si>
  <si>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</si>
  <si>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</si>
  <si>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</si>
  <si>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</si>
  <si>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</si>
  <si>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</si>
  <si>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</si>
  <si>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</si>
  <si>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</si>
  <si>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</si>
  <si>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</si>
  <si>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</si>
  <si>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</si>
  <si>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</si>
  <si>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</si>
  <si>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</si>
  <si>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</si>
  <si>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</si>
  <si>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</si>
  <si>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</si>
  <si>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</si>
  <si>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</si>
  <si>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</si>
  <si>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</si>
  <si>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</si>
  <si>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</si>
  <si>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</si>
  <si>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</si>
  <si>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</si>
  <si>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</si>
  <si>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</si>
  <si>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</si>
  <si>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</si>
  <si>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</si>
  <si>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</si>
  <si>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</si>
  <si>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</si>
  <si>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</si>
  <si>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</si>
  <si>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</si>
  <si>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</si>
  <si>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</si>
  <si>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</si>
  <si>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</si>
  <si>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</si>
  <si>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</si>
  <si>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</si>
  <si>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</si>
  <si>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</si>
  <si>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</si>
  <si>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</si>
  <si>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</si>
  <si>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</si>
  <si>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</si>
  <si>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</si>
  <si>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</si>
  <si>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</si>
  <si>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</si>
  <si>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</si>
  <si>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</si>
  <si>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</si>
  <si>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</si>
  <si>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</si>
  <si>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</si>
  <si>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</si>
  <si>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</si>
  <si>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</si>
  <si>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</si>
  <si>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</si>
  <si>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</si>
  <si>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</si>
  <si>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</si>
  <si>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</si>
  <si>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</si>
  <si>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</si>
  <si>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</si>
  <si>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</si>
  <si>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</si>
  <si>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</si>
  <si>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</si>
  <si>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</si>
  <si>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</si>
  <si>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</si>
  <si>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</si>
  <si>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</si>
  <si>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</si>
  <si>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</si>
  <si>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</si>
  <si>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</si>
  <si>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</si>
  <si>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</si>
  <si>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</si>
  <si>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</si>
  <si>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</si>
  <si>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</si>
  <si>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</si>
  <si>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</si>
  <si>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</si>
  <si>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</si>
  <si>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</si>
  <si>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</si>
  <si>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</si>
  <si>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</si>
  <si>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</si>
  <si>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</si>
  <si>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</si>
  <si>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</si>
  <si>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</si>
  <si>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</si>
  <si>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</si>
  <si>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</si>
  <si>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</si>
  <si>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</si>
  <si>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</si>
  <si>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</si>
  <si>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</si>
  <si>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</si>
  <si>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</si>
  <si>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</si>
  <si>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</si>
  <si>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</si>
  <si>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</si>
  <si>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</si>
  <si>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</si>
  <si>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</si>
  <si>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</si>
  <si>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</si>
  <si>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</si>
  <si>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</si>
  <si>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</si>
  <si>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</si>
  <si>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</si>
  <si>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</si>
  <si>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</si>
  <si>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</si>
  <si>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</si>
  <si>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</si>
  <si>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</si>
  <si>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</si>
  <si>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</si>
  <si>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</si>
  <si>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</si>
  <si>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</si>
  <si>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</si>
  <si>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</si>
  <si>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</si>
  <si>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</si>
  <si>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</si>
  <si>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</si>
  <si>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</si>
  <si>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</si>
  <si>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</si>
  <si>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</si>
  <si>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</si>
  <si>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</si>
  <si>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</si>
  <si>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</si>
  <si>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</si>
  <si>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</si>
  <si>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</si>
  <si>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</si>
  <si>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</si>
  <si>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</si>
  <si>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</si>
  <si>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</si>
  <si>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</si>
  <si>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</si>
  <si>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</si>
  <si>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</si>
  <si>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</si>
  <si>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</si>
  <si>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</si>
  <si>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</si>
  <si>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</si>
  <si>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</si>
  <si>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</si>
  <si>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</si>
  <si>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</si>
  <si>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</si>
  <si>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</si>
  <si>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</si>
  <si>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</si>
  <si>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</si>
  <si>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</si>
  <si>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</si>
  <si>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</si>
  <si>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</si>
  <si>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</si>
  <si>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</si>
  <si>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</si>
  <si>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</si>
  <si>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</si>
  <si>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</si>
  <si>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</si>
  <si>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</si>
  <si>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</si>
  <si>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</si>
  <si>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</si>
  <si>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</si>
  <si>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</si>
  <si>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</si>
  <si>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</si>
  <si>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</si>
  <si>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</si>
  <si>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</si>
  <si>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</si>
  <si>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</si>
  <si>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</si>
  <si>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</si>
  <si>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</si>
  <si>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</si>
  <si>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</si>
  <si>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</si>
  <si>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</si>
  <si>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</si>
  <si>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</si>
  <si>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</si>
  <si>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</si>
  <si>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</si>
  <si>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</si>
  <si>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</si>
  <si>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</si>
  <si>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</si>
  <si>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</si>
  <si>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</si>
  <si>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</si>
  <si>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</si>
  <si>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</si>
  <si>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</si>
  <si>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</si>
  <si>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</si>
  <si>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</si>
  <si>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</si>
  <si>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</si>
  <si>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</si>
  <si>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</si>
  <si>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</si>
  <si>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</si>
  <si>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</si>
  <si>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</si>
  <si>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</si>
  <si>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</si>
  <si>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</si>
  <si>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</si>
  <si>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</si>
  <si>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</si>
  <si>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</si>
  <si>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</si>
  <si>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</si>
  <si>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</si>
  <si>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</si>
  <si>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</si>
  <si>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</si>
  <si>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</si>
  <si>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</si>
  <si>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</si>
  <si>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</si>
  <si>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</si>
  <si>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</si>
  <si>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</si>
  <si>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</si>
  <si>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</si>
  <si>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</si>
  <si>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</si>
  <si>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</si>
  <si>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</si>
  <si>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</si>
  <si>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</si>
  <si>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</si>
  <si>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</si>
  <si>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</si>
  <si>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</si>
  <si>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</si>
  <si>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</si>
  <si>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</si>
  <si>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</si>
  <si>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</si>
  <si>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</si>
  <si>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</si>
  <si>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</si>
  <si>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</si>
  <si>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</si>
  <si>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</si>
  <si>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</si>
  <si>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</si>
  <si>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</si>
  <si>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</si>
  <si>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</si>
  <si>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</si>
  <si>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</si>
  <si>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</si>
  <si>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</si>
  <si>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</si>
  <si>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</si>
  <si>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</si>
  <si>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</si>
  <si>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</si>
  <si>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</si>
  <si>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</si>
  <si>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</si>
  <si>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</si>
  <si>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</si>
  <si>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</si>
  <si>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</si>
  <si>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</si>
  <si>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</si>
  <si>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</si>
  <si>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</si>
  <si>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</si>
  <si>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</si>
  <si>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</si>
  <si>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</si>
  <si>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</si>
  <si>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</si>
  <si>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</si>
  <si>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</si>
  <si>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</si>
  <si>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</si>
  <si>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</si>
  <si>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</si>
  <si>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</si>
  <si>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</si>
  <si>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</si>
  <si>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</si>
  <si>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</si>
  <si>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</si>
  <si>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</si>
  <si>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</si>
  <si>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</si>
  <si>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</si>
  <si>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</si>
  <si>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</si>
  <si>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</si>
  <si>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</si>
  <si>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</si>
  <si>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</si>
  <si>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</si>
  <si>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</si>
  <si>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</si>
  <si>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</si>
  <si>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</si>
  <si>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</si>
  <si>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</si>
  <si>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</si>
  <si>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</si>
  <si>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</si>
  <si>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</si>
  <si>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</si>
  <si>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</si>
  <si>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</si>
  <si>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</si>
  <si>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</si>
  <si>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</si>
  <si>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</si>
  <si>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</si>
  <si>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</si>
  <si>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</si>
  <si>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</si>
  <si>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</si>
  <si>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</si>
  <si>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</si>
  <si>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</si>
  <si>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</si>
  <si>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</si>
  <si>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</si>
  <si>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</si>
  <si>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</si>
  <si>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</si>
  <si>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</si>
  <si>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</si>
  <si>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</si>
  <si>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</si>
  <si>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</si>
  <si>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</si>
  <si>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</si>
  <si>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</si>
  <si>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</si>
  <si>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</si>
  <si>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</si>
  <si>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</si>
  <si>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</si>
  <si>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</si>
  <si>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</si>
  <si>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</si>
  <si>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</si>
  <si>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</si>
  <si>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</si>
  <si>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</si>
  <si>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</si>
  <si>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</si>
  <si>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</si>
  <si>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</si>
  <si>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</si>
  <si>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</si>
  <si>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</si>
  <si>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</si>
  <si>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</si>
  <si>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</si>
  <si>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</si>
  <si>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</si>
  <si>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</si>
  <si>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</si>
  <si>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</si>
  <si>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</si>
  <si>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</si>
  <si>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</si>
  <si>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</si>
  <si>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</si>
  <si>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</si>
  <si>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</si>
  <si>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</si>
  <si>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</si>
  <si>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</si>
  <si>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</si>
  <si>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</si>
  <si>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</si>
  <si>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</si>
  <si>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</si>
  <si>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</si>
  <si>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</si>
  <si>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</si>
  <si>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</si>
  <si>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</si>
  <si>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</si>
  <si>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</si>
  <si>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</si>
  <si>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</si>
  <si>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</si>
  <si>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</si>
  <si>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</si>
  <si>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</si>
  <si>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</si>
  <si>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</si>
  <si>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</si>
  <si>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</si>
  <si>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</si>
  <si>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</si>
  <si>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</si>
  <si>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</si>
  <si>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</si>
  <si>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</si>
  <si>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</si>
  <si>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</si>
  <si>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</si>
  <si>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</si>
  <si>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</si>
  <si>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</si>
  <si>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</si>
  <si>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</si>
  <si>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</si>
  <si>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</si>
  <si>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</si>
  <si>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</si>
  <si>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</si>
  <si>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</si>
  <si>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</si>
  <si>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</si>
  <si>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</si>
  <si>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</si>
  <si>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</si>
  <si>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</si>
  <si>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</si>
  <si>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</si>
  <si>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</si>
  <si>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</si>
  <si>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</si>
  <si>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</si>
  <si>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</si>
  <si>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</si>
  <si>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</si>
  <si>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</si>
  <si>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</si>
  <si>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</si>
  <si>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</si>
  <si>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</si>
  <si>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</si>
  <si>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</si>
  <si>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</si>
  <si>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</si>
  <si>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</si>
  <si>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</si>
  <si>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</si>
  <si>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</si>
  <si>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</si>
  <si>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</si>
  <si>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</si>
  <si>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</si>
  <si>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</si>
  <si>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</si>
  <si>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</si>
  <si>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</si>
  <si>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</si>
  <si>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</si>
  <si>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</si>
  <si>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</si>
  <si>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</si>
  <si>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</si>
  <si>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</si>
  <si>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</si>
  <si>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</si>
  <si>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</si>
  <si>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</si>
  <si>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</si>
  <si>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</si>
  <si>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</si>
  <si>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</si>
  <si>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</si>
  <si>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</si>
  <si>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</si>
  <si>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</si>
  <si>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</si>
  <si>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</si>
  <si>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</si>
  <si>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</si>
  <si>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</si>
  <si>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</si>
  <si>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</si>
  <si>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</si>
  <si>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</si>
  <si>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</si>
  <si>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</si>
  <si>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</si>
  <si>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</si>
  <si>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</si>
  <si>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</si>
  <si>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</si>
  <si>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</si>
  <si>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</si>
  <si>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</si>
  <si>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</si>
  <si>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</si>
  <si>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</si>
  <si>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</si>
  <si>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</si>
  <si>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</si>
  <si>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</si>
  <si>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</si>
  <si>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</si>
  <si>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</si>
  <si>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</si>
  <si>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</si>
  <si>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</si>
  <si>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</si>
  <si>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</si>
  <si>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</si>
  <si>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</si>
  <si>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</si>
  <si>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</si>
  <si>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</si>
  <si>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</si>
  <si>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</si>
  <si>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</si>
  <si>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</si>
  <si>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</si>
  <si>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</si>
  <si>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</si>
  <si>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</si>
  <si>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</si>
  <si>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</si>
  <si>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</si>
  <si>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</si>
  <si>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</si>
  <si>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</si>
  <si>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</si>
  <si>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</si>
  <si>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</si>
  <si>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</si>
  <si>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</si>
  <si>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</si>
  <si>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</si>
  <si>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</si>
  <si>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</si>
  <si>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</si>
  <si>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</si>
  <si>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</si>
  <si>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</si>
  <si>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</si>
  <si>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</si>
  <si>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</si>
  <si>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</si>
  <si>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</si>
  <si>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</si>
  <si>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</si>
  <si>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</si>
  <si>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</si>
  <si>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</si>
  <si>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</si>
  <si>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</si>
  <si>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</si>
  <si>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</si>
  <si>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</si>
  <si>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</si>
  <si>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</si>
  <si>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</si>
  <si>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</si>
  <si>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</si>
  <si>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</si>
  <si>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</si>
  <si>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</si>
  <si>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</si>
  <si>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</si>
  <si>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</si>
  <si>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</si>
  <si>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</si>
  <si>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</si>
  <si>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</si>
  <si>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</si>
  <si>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</si>
  <si>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</si>
  <si>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</si>
  <si>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</si>
  <si>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</si>
  <si>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</si>
  <si>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</si>
  <si>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</si>
  <si>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</si>
  <si>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</si>
  <si>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</si>
  <si>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</si>
  <si>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</si>
  <si>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</si>
  <si>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</si>
  <si>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</si>
  <si>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</si>
  <si>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</si>
  <si>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</si>
  <si>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</si>
  <si>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</si>
  <si>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</si>
  <si>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</si>
  <si>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</si>
  <si>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</si>
  <si>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</si>
  <si>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</si>
  <si>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</si>
  <si>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</si>
  <si>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</si>
  <si>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</si>
  <si>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</si>
  <si>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</si>
  <si>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</si>
  <si>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</si>
  <si>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</si>
  <si>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</si>
  <si>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</si>
  <si>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</si>
  <si>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</si>
  <si>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</si>
  <si>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</si>
  <si>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</si>
  <si>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</si>
  <si>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</si>
  <si>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</si>
  <si>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</si>
  <si>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</si>
  <si>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</si>
  <si>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</si>
  <si>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</si>
  <si>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</si>
  <si>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</si>
  <si>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</si>
  <si>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</si>
  <si>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</si>
  <si>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</si>
  <si>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</si>
  <si>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</si>
  <si>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</si>
  <si>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</si>
  <si>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</si>
  <si>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</si>
  <si>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</si>
  <si>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</si>
  <si>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</si>
  <si>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</si>
  <si>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</si>
  <si>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</si>
  <si>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</si>
  <si>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</si>
  <si>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</si>
  <si>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</si>
  <si>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</si>
  <si>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</si>
  <si>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</si>
  <si>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</si>
  <si>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</si>
  <si>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</si>
  <si>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</si>
  <si>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</si>
  <si>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</si>
  <si>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</si>
  <si>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</si>
  <si>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</si>
  <si>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</si>
  <si>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</si>
  <si>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</si>
  <si>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</si>
  <si>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</si>
  <si>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</si>
  <si>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</si>
  <si>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</si>
  <si>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</si>
  <si>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</si>
  <si>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</si>
  <si>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</si>
  <si>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</si>
  <si>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</si>
  <si>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</si>
  <si>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</si>
  <si>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</si>
  <si>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</si>
  <si>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</si>
  <si>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</si>
  <si>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</si>
  <si>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</si>
  <si>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</si>
  <si>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</si>
  <si>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</si>
  <si>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</si>
  <si>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</si>
  <si>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</si>
  <si>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</si>
  <si>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</si>
  <si>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</si>
  <si>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</si>
  <si>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</si>
  <si>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</si>
  <si>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</si>
  <si>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</si>
  <si>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</si>
  <si>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</si>
  <si>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</si>
  <si>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</si>
  <si>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</si>
  <si>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</si>
  <si>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</si>
  <si>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</si>
  <si>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</si>
  <si>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</si>
  <si>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</si>
  <si>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</si>
  <si>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</si>
  <si>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</si>
  <si>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</si>
  <si>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</si>
  <si>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</si>
  <si>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</si>
  <si>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</si>
  <si>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</si>
  <si>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</si>
  <si>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</si>
  <si>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</si>
  <si>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</si>
  <si>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</si>
  <si>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</si>
  <si>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</si>
  <si>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</si>
  <si>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</si>
  <si>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</si>
  <si>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</si>
  <si>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</si>
  <si>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</si>
  <si>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</si>
  <si>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</si>
  <si>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</si>
  <si>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</si>
  <si>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</si>
  <si>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</si>
  <si>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</si>
  <si>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</si>
  <si>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</si>
  <si>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</si>
  <si>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</si>
  <si>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</si>
  <si>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</si>
  <si>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</si>
  <si>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</si>
  <si>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</si>
  <si>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</si>
  <si>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</si>
  <si>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</si>
  <si>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</si>
  <si>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</si>
  <si>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</si>
  <si>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</si>
  <si>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</si>
  <si>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</si>
  <si>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</si>
  <si>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</si>
  <si>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</si>
  <si>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</si>
  <si>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</si>
  <si>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</si>
  <si>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</si>
  <si>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</si>
  <si>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</si>
  <si>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</si>
  <si>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</si>
  <si>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</si>
  <si>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</si>
  <si>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</si>
  <si>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</si>
  <si>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</si>
  <si>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</si>
  <si>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</si>
  <si>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</si>
  <si>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</si>
  <si>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</si>
  <si>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</si>
  <si>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</si>
  <si>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</si>
  <si>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</si>
  <si>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</si>
  <si>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</si>
  <si>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</si>
  <si>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</si>
  <si>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</si>
  <si>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</si>
  <si>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</si>
  <si>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</si>
  <si>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</si>
  <si>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</si>
  <si>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</si>
  <si>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</si>
  <si>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</si>
  <si>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</si>
  <si>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</si>
  <si>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</si>
  <si>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</si>
  <si>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</si>
  <si>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</si>
  <si>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</si>
  <si>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</si>
  <si>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</si>
  <si>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</si>
  <si>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</si>
  <si>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</si>
  <si>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</si>
  <si>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</si>
  <si>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</si>
  <si>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</si>
  <si>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</si>
  <si>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</si>
  <si>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</si>
  <si>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</si>
  <si>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</si>
  <si>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</si>
  <si>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</si>
  <si>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</si>
  <si>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</si>
  <si>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</si>
  <si>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</si>
  <si>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</si>
  <si>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</si>
  <si>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</si>
  <si>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</si>
  <si>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</si>
  <si>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</si>
  <si>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</si>
  <si>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</si>
  <si>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</si>
  <si>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</si>
  <si>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</si>
  <si>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</si>
  <si>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</si>
  <si>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</si>
  <si>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</si>
  <si>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</si>
  <si>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</si>
  <si>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</si>
  <si>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</si>
  <si>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</si>
  <si>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</si>
  <si>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</si>
  <si>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</si>
  <si>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</si>
  <si>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</si>
  <si>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</si>
  <si>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</si>
  <si>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</si>
  <si>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</si>
  <si>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</si>
  <si>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</si>
  <si>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</si>
  <si>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</si>
  <si>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</si>
  <si>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</si>
  <si>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</si>
  <si>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</si>
  <si>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</si>
  <si>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</si>
  <si>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</si>
  <si>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</si>
  <si>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</si>
  <si>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</si>
  <si>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</si>
  <si>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</si>
  <si>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</si>
  <si>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</si>
  <si>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</si>
  <si>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</si>
  <si>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</si>
  <si>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</si>
  <si>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</si>
  <si>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</si>
  <si>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</si>
  <si>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</si>
  <si>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</si>
  <si>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</si>
  <si>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</si>
  <si>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</si>
  <si>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</si>
  <si>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</si>
  <si>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</si>
  <si>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</si>
  <si>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</si>
  <si>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</si>
  <si>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</si>
  <si>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</si>
  <si>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</si>
  <si>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</si>
  <si>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</si>
  <si>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</si>
  <si>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</si>
  <si>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</si>
  <si>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</si>
  <si>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</si>
  <si>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</si>
  <si>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</si>
  <si>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</si>
  <si>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</si>
  <si>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</si>
  <si>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</si>
  <si>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</si>
  <si>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</si>
  <si>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</si>
  <si>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</si>
  <si>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</si>
  <si>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</si>
  <si>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</si>
  <si>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</si>
  <si>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</si>
  <si>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</si>
  <si>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</si>
  <si>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</si>
  <si>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</si>
  <si>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</si>
  <si>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</si>
  <si>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</si>
  <si>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</si>
  <si>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</si>
  <si>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</si>
  <si>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</si>
  <si>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</si>
  <si>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</si>
  <si>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</si>
  <si>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</si>
  <si>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</si>
  <si>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</si>
  <si>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</si>
  <si>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</si>
  <si>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</si>
  <si>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</si>
  <si>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</si>
  <si>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</si>
  <si>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</si>
  <si>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</si>
  <si>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</si>
  <si>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</si>
  <si>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</si>
  <si>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</si>
  <si>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</si>
  <si>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</si>
  <si>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</si>
  <si>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</si>
  <si>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</si>
  <si>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</si>
  <si>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</si>
  <si>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</si>
  <si>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</si>
  <si>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</si>
  <si>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</si>
  <si>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</si>
  <si>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</si>
  <si>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</si>
  <si>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</si>
  <si>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</si>
  <si>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</si>
  <si>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</si>
  <si>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</si>
  <si>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</si>
  <si>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</si>
  <si>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</si>
  <si>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</si>
  <si>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</si>
  <si>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</si>
  <si>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</si>
  <si>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</si>
  <si>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</si>
  <si>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</si>
  <si>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</si>
  <si>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</si>
  <si>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</si>
  <si>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</si>
  <si>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</si>
  <si>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</si>
  <si>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</si>
  <si>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</si>
  <si>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</si>
  <si>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</si>
  <si>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</si>
  <si>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</si>
  <si>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</si>
  <si>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</si>
  <si>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</si>
  <si>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</si>
  <si>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</si>
  <si>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</si>
  <si>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</si>
  <si>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</si>
  <si>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</si>
  <si>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</si>
  <si>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</si>
  <si>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</si>
  <si>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</si>
  <si>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</si>
  <si>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</si>
  <si>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</si>
  <si>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</si>
  <si>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</si>
  <si>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</si>
  <si>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</si>
  <si>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</si>
  <si>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</si>
  <si>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</si>
  <si>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</si>
  <si>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</si>
  <si>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</si>
  <si>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</si>
  <si>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</si>
  <si>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</si>
  <si>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</si>
  <si>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</si>
  <si>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</si>
  <si>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</si>
  <si>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</si>
  <si>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</si>
  <si>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</si>
  <si>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</si>
  <si>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</si>
  <si>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</si>
  <si>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</si>
  <si>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</si>
  <si>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</si>
  <si>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</si>
  <si>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</si>
  <si>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</si>
  <si>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</si>
  <si>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</si>
  <si>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</si>
  <si>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</si>
  <si>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</si>
  <si>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</si>
  <si>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</si>
  <si>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</si>
  <si>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</si>
  <si>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</si>
  <si>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</si>
  <si>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</si>
  <si>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</si>
  <si>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</si>
  <si>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</si>
  <si>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</si>
  <si>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</si>
  <si>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</si>
  <si>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</si>
  <si>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</si>
  <si>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</si>
  <si>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</si>
  <si>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</si>
  <si>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</si>
  <si>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</si>
  <si>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</si>
  <si>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</si>
  <si>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</si>
  <si>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</si>
  <si>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</si>
  <si>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</si>
  <si>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</si>
  <si>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</si>
  <si>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</si>
  <si>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</si>
  <si>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</si>
  <si>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</si>
  <si>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</si>
  <si>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</si>
  <si>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</si>
  <si>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</si>
  <si>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</si>
  <si>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</si>
  <si>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</si>
  <si>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</si>
  <si>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</si>
  <si>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</si>
  <si>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</si>
  <si>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</si>
  <si>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</si>
  <si>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</si>
  <si>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</si>
  <si>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</si>
  <si>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</si>
  <si>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</si>
  <si>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</si>
  <si>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</si>
  <si>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</si>
  <si>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</si>
  <si>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</si>
  <si>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</si>
  <si>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</si>
  <si>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</si>
  <si>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</si>
  <si>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</si>
  <si>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</si>
  <si>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</si>
  <si>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</si>
  <si>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</si>
  <si>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</si>
  <si>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</si>
  <si>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</si>
  <si>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</si>
  <si>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</si>
  <si>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</si>
  <si>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</si>
  <si>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</si>
  <si>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</si>
  <si>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</si>
  <si>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</si>
  <si>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</si>
  <si>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</si>
  <si>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</si>
  <si>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</si>
  <si>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</si>
  <si>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</si>
  <si>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</si>
  <si>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</si>
  <si>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</si>
  <si>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</si>
  <si>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</si>
  <si>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</si>
  <si>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</si>
  <si>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</si>
  <si>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</si>
  <si>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</si>
  <si>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</si>
  <si>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</si>
  <si>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</si>
  <si>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</si>
  <si>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</si>
  <si>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</si>
  <si>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</si>
  <si>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</si>
  <si>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</si>
  <si>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</si>
  <si>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</si>
  <si>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</si>
  <si>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</si>
  <si>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</si>
  <si>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</si>
  <si>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</si>
  <si>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</si>
  <si>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</si>
  <si>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</si>
  <si>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</si>
  <si>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</si>
  <si>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</si>
  <si>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</si>
  <si>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</si>
  <si>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</si>
  <si>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</si>
  <si>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</si>
  <si>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</si>
  <si>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</si>
  <si>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</si>
  <si>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</si>
  <si>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</si>
  <si>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</si>
  <si>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</si>
  <si>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</si>
  <si>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</si>
  <si>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</si>
  <si>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</si>
  <si>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</si>
  <si>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</si>
  <si>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</si>
  <si>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</si>
  <si>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</si>
  <si>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</si>
  <si>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</si>
  <si>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</si>
  <si>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</si>
  <si>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</si>
  <si>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</si>
  <si>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</si>
  <si>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</si>
  <si>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</si>
  <si>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</si>
  <si>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</si>
  <si>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</si>
  <si>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</si>
  <si>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</si>
  <si>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</si>
  <si>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</si>
  <si>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</si>
  <si>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</si>
  <si>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</si>
  <si>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</si>
  <si>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</si>
  <si>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</si>
  <si>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</si>
  <si>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</si>
  <si>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</si>
  <si>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</si>
  <si>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</si>
  <si>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</si>
  <si>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</si>
  <si>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</si>
  <si>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</si>
  <si>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</si>
  <si>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</si>
  <si>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</si>
  <si>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</si>
  <si>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</si>
  <si>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</si>
  <si>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</si>
  <si>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</si>
  <si>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</si>
  <si>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</si>
  <si>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</si>
  <si>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</si>
  <si>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</si>
  <si>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</si>
  <si>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</si>
  <si>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</si>
  <si>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</si>
  <si>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</si>
  <si>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</si>
  <si>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</si>
  <si>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</si>
  <si>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</si>
  <si>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</si>
  <si>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</si>
  <si>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</si>
  <si>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</si>
  <si>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</si>
  <si>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</si>
  <si>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</si>
  <si>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</si>
  <si>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</si>
  <si>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</si>
  <si>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</si>
  <si>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</si>
  <si>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</si>
  <si>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</si>
  <si>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</si>
  <si>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</si>
  <si>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</si>
  <si>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</si>
  <si>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</si>
  <si>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</si>
  <si>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</si>
  <si>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</si>
  <si>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</si>
  <si>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</si>
  <si>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</si>
  <si>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</si>
  <si>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</si>
  <si>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</si>
  <si>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</si>
  <si>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</si>
  <si>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</si>
  <si>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</si>
  <si>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</si>
  <si>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</si>
  <si>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</si>
  <si>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</si>
  <si>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</si>
  <si>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</si>
  <si>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</si>
  <si>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</si>
  <si>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</si>
  <si>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</si>
  <si>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</si>
  <si>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</si>
  <si>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</si>
  <si>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</si>
  <si>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</si>
  <si>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</si>
  <si>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</si>
  <si>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</si>
  <si>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</si>
  <si>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</si>
  <si>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</si>
  <si>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</si>
  <si>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</si>
  <si>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</si>
  <si>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</si>
  <si>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</si>
  <si>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</si>
  <si>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</si>
  <si>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</si>
  <si>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</si>
  <si>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</si>
  <si>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</si>
  <si>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</si>
  <si>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</si>
  <si>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</si>
  <si>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</si>
  <si>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</si>
  <si>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</si>
  <si>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</si>
  <si>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</si>
  <si>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</si>
  <si>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</si>
  <si>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</si>
  <si>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</si>
  <si>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</si>
  <si>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</si>
  <si>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</si>
  <si>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</si>
  <si>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</si>
  <si>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</si>
  <si>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</si>
  <si>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</si>
  <si>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</si>
  <si>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</si>
  <si>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</si>
  <si>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</si>
  <si>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</si>
  <si>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</si>
  <si>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</si>
  <si>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</si>
  <si>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</si>
  <si>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</si>
  <si>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</si>
  <si>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</si>
  <si>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</si>
  <si>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</si>
  <si>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</si>
  <si>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</si>
  <si>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</si>
  <si>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</si>
  <si>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</si>
  <si>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</si>
  <si>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</si>
  <si>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</si>
  <si>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</si>
  <si>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</si>
  <si>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</si>
  <si>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</si>
  <si>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</si>
  <si>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</si>
  <si>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</si>
  <si>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</si>
  <si>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</si>
  <si>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</si>
  <si>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</si>
  <si>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</si>
  <si>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</si>
  <si>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</si>
  <si>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</si>
  <si>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</si>
  <si>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</si>
  <si>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</si>
  <si>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</si>
  <si>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</si>
  <si>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</si>
  <si>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</si>
  <si>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</si>
  <si>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</si>
  <si>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</si>
  <si>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</si>
  <si>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</si>
  <si>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</si>
  <si>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</si>
  <si>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</si>
  <si>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</si>
  <si>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</si>
  <si>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</si>
  <si>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</si>
  <si>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</si>
  <si>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</si>
  <si>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</si>
  <si>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</si>
  <si>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</si>
  <si>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</si>
  <si>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</si>
  <si>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</si>
  <si>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</si>
  <si>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</si>
  <si>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</si>
  <si>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</si>
  <si>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</si>
  <si>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</si>
  <si>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</si>
  <si>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</si>
  <si>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</si>
  <si>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</si>
  <si>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</si>
  <si>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</si>
  <si>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</si>
  <si>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</si>
  <si>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</si>
  <si>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</si>
  <si>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</si>
  <si>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</si>
  <si>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</si>
  <si>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</si>
  <si>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</si>
  <si>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</si>
  <si>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</si>
  <si>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</si>
  <si>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</si>
  <si>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</si>
  <si>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</si>
  <si>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</si>
  <si>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</si>
  <si>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</si>
  <si>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</si>
  <si>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</si>
  <si>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</si>
  <si>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</si>
  <si>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</si>
  <si>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</si>
  <si>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</si>
  <si>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</si>
  <si>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</si>
  <si>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</si>
  <si>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</si>
  <si>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</si>
  <si>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</si>
  <si>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</si>
  <si>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</si>
  <si>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</si>
  <si>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</si>
  <si>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</si>
  <si>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</si>
  <si>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</si>
  <si>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</si>
  <si>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</si>
  <si>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</si>
  <si>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</si>
  <si>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</si>
  <si>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</si>
  <si>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</si>
  <si>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</si>
  <si>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</si>
  <si>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</si>
  <si>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</si>
  <si>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</si>
  <si>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</si>
  <si>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</si>
  <si>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</si>
  <si>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</si>
  <si>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</si>
  <si>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</si>
  <si>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</si>
  <si>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</si>
  <si>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</si>
  <si>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</si>
  <si>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</si>
  <si>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</si>
  <si>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</si>
  <si>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</si>
  <si>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</si>
  <si>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</si>
  <si>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</si>
  <si>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</si>
  <si>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</si>
  <si>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</si>
  <si>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</si>
  <si>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</si>
  <si>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</si>
  <si>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</si>
  <si>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</si>
  <si>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</si>
  <si>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</si>
  <si>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</si>
  <si>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</si>
  <si>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</si>
  <si>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</si>
  <si>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</si>
  <si>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</si>
  <si>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</si>
  <si>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</si>
  <si>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</si>
  <si>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</si>
  <si>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</si>
  <si>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</si>
  <si>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</si>
  <si>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</si>
  <si>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</si>
  <si>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</si>
  <si>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</si>
  <si>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</si>
  <si>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</si>
  <si>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</si>
  <si>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</si>
  <si>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</si>
  <si>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</si>
  <si>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</si>
  <si>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</si>
  <si>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</si>
  <si>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</si>
  <si>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</si>
  <si>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</si>
  <si>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</si>
  <si>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</si>
  <si>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</si>
  <si>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</si>
  <si>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</si>
  <si>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</si>
  <si>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</si>
  <si>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</si>
  <si>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</si>
  <si>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</si>
  <si>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</si>
  <si>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</si>
  <si>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</si>
  <si>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</si>
  <si>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</si>
  <si>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</si>
  <si>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</si>
  <si>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</si>
  <si>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</si>
  <si>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</si>
  <si>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</si>
  <si>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</si>
  <si>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</si>
  <si>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</si>
  <si>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</si>
  <si>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</si>
  <si>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</si>
  <si>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</si>
  <si>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</si>
  <si>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</si>
  <si>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</si>
  <si>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</si>
  <si>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</si>
  <si>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</si>
  <si>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</si>
  <si>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</si>
  <si>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</si>
  <si>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</si>
  <si>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</si>
  <si>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</si>
  <si>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</si>
  <si>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</si>
  <si>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</si>
  <si>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</si>
  <si>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</si>
  <si>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</si>
  <si>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</si>
  <si>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</si>
  <si>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</si>
  <si>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</si>
  <si>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</si>
  <si>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</si>
  <si>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</si>
  <si>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</si>
  <si>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</si>
  <si>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</si>
  <si>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</si>
  <si>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</si>
  <si>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</si>
  <si>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</si>
  <si>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</si>
  <si>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</si>
  <si>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</si>
  <si>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</si>
  <si>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</si>
  <si>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</si>
  <si>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</si>
  <si>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</si>
  <si>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</si>
  <si>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</si>
  <si>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</si>
  <si>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</si>
  <si>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</si>
  <si>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</si>
  <si>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</si>
  <si>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</si>
  <si>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</si>
  <si>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</si>
  <si>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</si>
  <si>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</si>
  <si>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</si>
  <si>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</si>
  <si>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</si>
  <si>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</si>
  <si>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</si>
  <si>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</si>
  <si>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</si>
  <si>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</si>
  <si>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</si>
  <si>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</si>
  <si>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</si>
  <si>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</si>
  <si>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</si>
  <si>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</si>
  <si>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</si>
  <si>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</si>
  <si>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</si>
  <si>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</si>
  <si>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</si>
  <si>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</si>
  <si>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</si>
  <si>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</si>
  <si>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</si>
  <si>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</si>
  <si>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</si>
  <si>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</si>
  <si>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</si>
  <si>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</si>
  <si>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</si>
  <si>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</si>
  <si>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</si>
  <si>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</si>
  <si>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</si>
  <si>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</si>
  <si>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</si>
  <si>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</si>
  <si>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</si>
  <si>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</si>
  <si>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</si>
  <si>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</si>
  <si>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</si>
  <si>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</si>
  <si>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</si>
  <si>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</si>
  <si>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</si>
  <si>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</si>
  <si>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</si>
  <si>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</si>
  <si>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</si>
  <si>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</si>
  <si>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</si>
  <si>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</si>
  <si>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</si>
  <si>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</si>
  <si>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</si>
  <si>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</si>
  <si>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</si>
  <si>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</si>
  <si>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</si>
  <si>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</si>
  <si>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</si>
  <si>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</si>
  <si>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</si>
  <si>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</si>
  <si>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</si>
  <si>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</si>
  <si>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</si>
  <si>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</si>
  <si>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</si>
  <si>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</si>
  <si>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</si>
  <si>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</si>
  <si>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</si>
  <si>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</si>
  <si>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</si>
  <si>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</si>
  <si>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</si>
  <si>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</si>
  <si>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</si>
  <si>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</si>
  <si>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</si>
  <si>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</si>
  <si>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</si>
  <si>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</si>
  <si>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</si>
  <si>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</si>
  <si>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</si>
  <si>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</si>
  <si>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</si>
  <si>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</si>
  <si>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</si>
  <si>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</si>
  <si>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</si>
  <si>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</si>
  <si>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</si>
  <si>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</si>
  <si>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</si>
  <si>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</si>
  <si>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</si>
  <si>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</si>
  <si>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</si>
  <si>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</si>
  <si>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</si>
  <si>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</si>
  <si>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</si>
  <si>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</si>
  <si>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</si>
  <si>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</si>
  <si>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</si>
  <si>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</si>
  <si>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</si>
  <si>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</si>
  <si>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</si>
  <si>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</si>
  <si>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</si>
  <si>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</si>
  <si>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</si>
  <si>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</si>
  <si>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</si>
  <si>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</si>
  <si>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</si>
  <si>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</si>
  <si>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</si>
  <si>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</si>
  <si>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</si>
  <si>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</si>
  <si>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</si>
  <si>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</si>
  <si>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</si>
  <si>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</si>
  <si>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</si>
  <si>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</si>
  <si>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</si>
  <si>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</si>
  <si>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</si>
  <si>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</si>
  <si>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</si>
  <si>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</si>
  <si>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</si>
  <si>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</si>
  <si>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</si>
  <si>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</si>
  <si>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</si>
  <si>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</si>
  <si>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</si>
  <si>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</si>
  <si>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</si>
  <si>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</si>
  <si>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</si>
  <si>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</si>
  <si>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</si>
  <si>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</si>
  <si>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</si>
  <si>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</si>
  <si>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</si>
  <si>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</si>
  <si>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</si>
  <si>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</si>
  <si>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</si>
  <si>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</si>
  <si>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</si>
  <si>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</si>
  <si>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</si>
  <si>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</si>
  <si>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</si>
  <si>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</si>
  <si>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</si>
  <si>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</si>
  <si>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</si>
  <si>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</si>
  <si>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</si>
  <si>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</si>
  <si>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</si>
  <si>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</si>
  <si>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</si>
  <si>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</si>
  <si>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</si>
  <si>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</si>
  <si>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</si>
  <si>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</si>
  <si>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</si>
  <si>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</si>
  <si>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</si>
  <si>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</si>
  <si>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</si>
  <si>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</si>
  <si>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</si>
  <si>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</si>
  <si>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</si>
  <si>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</si>
  <si>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</si>
  <si>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</si>
  <si>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</si>
  <si>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</si>
  <si>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</si>
  <si>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</si>
  <si>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</si>
  <si>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</si>
  <si>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</si>
  <si>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</si>
  <si>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</si>
  <si>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</si>
  <si>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</si>
  <si>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</si>
  <si>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</si>
  <si>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</si>
  <si>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</si>
  <si>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</si>
  <si>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</si>
  <si>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</si>
  <si>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</si>
  <si>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</si>
  <si>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</si>
  <si>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</si>
  <si>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</si>
  <si>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</si>
  <si>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</si>
  <si>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</si>
  <si>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</si>
  <si>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</si>
  <si>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</si>
  <si>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</si>
  <si>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</si>
  <si>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</si>
  <si>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</si>
  <si>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</si>
  <si>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</si>
  <si>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</si>
  <si>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</si>
  <si>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</si>
  <si>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</si>
  <si>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</si>
  <si>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</si>
  <si>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</si>
  <si>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</si>
  <si>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</si>
  <si>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</si>
  <si>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</si>
  <si>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</si>
  <si>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</si>
  <si>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</si>
  <si>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</si>
  <si>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</si>
  <si>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</si>
  <si>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</si>
  <si>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</si>
  <si>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</si>
  <si>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</si>
  <si>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</si>
  <si>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</si>
  <si>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</si>
  <si>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</si>
  <si>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</si>
  <si>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</si>
  <si>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</si>
  <si>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</si>
  <si>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</si>
  <si>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</si>
  <si>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</si>
  <si>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</si>
  <si>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</si>
  <si>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</si>
  <si>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</si>
  <si>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</si>
  <si>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</si>
  <si>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</si>
  <si>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</si>
  <si>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</si>
  <si>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</si>
  <si>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</si>
  <si>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</si>
  <si>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</si>
  <si>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</si>
  <si>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</si>
  <si>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</si>
  <si>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</si>
  <si>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</si>
  <si>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</si>
  <si>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</si>
  <si>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</si>
  <si>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</si>
  <si>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</si>
  <si>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</si>
  <si>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</si>
  <si>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</si>
  <si>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</si>
  <si>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</si>
  <si>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</si>
  <si>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</si>
  <si>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</si>
  <si>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</si>
  <si>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</si>
  <si>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</si>
  <si>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</si>
  <si>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</si>
  <si>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</si>
  <si>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</si>
  <si>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</si>
  <si>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</si>
  <si>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</si>
  <si>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</si>
  <si>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</si>
  <si>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</si>
  <si>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</si>
  <si>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</si>
  <si>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</si>
  <si>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</si>
  <si>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</si>
  <si>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</si>
  <si>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</si>
  <si>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</si>
  <si>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</si>
  <si>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</si>
  <si>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</si>
  <si>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</si>
  <si>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</si>
  <si>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</si>
  <si>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</si>
  <si>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</si>
  <si>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</si>
  <si>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</si>
  <si>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</si>
  <si>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</si>
  <si>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</si>
  <si>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</si>
  <si>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</si>
  <si>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</si>
  <si>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</si>
  <si>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</si>
  <si>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</si>
  <si>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</si>
  <si>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</si>
  <si>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</si>
  <si>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</si>
  <si>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</si>
  <si>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</si>
  <si>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</si>
  <si>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</si>
  <si>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</si>
  <si>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</si>
  <si>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</si>
  <si>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</si>
  <si>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</si>
  <si>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</si>
  <si>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</si>
  <si>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</si>
  <si>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</si>
  <si>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</si>
  <si>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</si>
  <si>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</si>
  <si>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</si>
  <si>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</si>
  <si>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</si>
  <si>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</si>
  <si>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</si>
  <si>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</si>
  <si>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</si>
  <si>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</si>
  <si>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</si>
  <si>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</si>
  <si>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</si>
  <si>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</si>
  <si>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</si>
  <si>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</si>
  <si>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</si>
  <si>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</si>
  <si>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</si>
  <si>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</si>
  <si>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</si>
  <si>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</si>
  <si>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</si>
  <si>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</si>
  <si>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</si>
  <si>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</si>
  <si>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</si>
  <si>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</si>
  <si>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</si>
  <si>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</si>
  <si>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</si>
  <si>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</si>
  <si>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</si>
  <si>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</si>
  <si>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</si>
  <si>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</si>
  <si>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</si>
  <si>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</si>
  <si>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</si>
  <si>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</si>
  <si>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</si>
  <si>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</si>
  <si>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</si>
  <si>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</si>
  <si>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</si>
  <si>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</si>
  <si>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</si>
  <si>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</si>
  <si>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</si>
  <si>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</si>
  <si>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</si>
  <si>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</si>
  <si>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</si>
  <si>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</si>
  <si>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</si>
  <si>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</si>
  <si>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</si>
  <si>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</si>
  <si>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</si>
  <si>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</si>
  <si>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</si>
  <si>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</si>
  <si>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</si>
  <si>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</si>
  <si>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</si>
  <si>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</si>
  <si>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</si>
  <si>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</si>
  <si>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</si>
  <si>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</si>
  <si>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</si>
  <si>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</si>
  <si>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</si>
  <si>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</si>
  <si>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</si>
  <si>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</si>
  <si>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</si>
  <si>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</si>
  <si>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</si>
  <si>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</si>
  <si>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</si>
  <si>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</si>
  <si>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</si>
  <si>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</si>
  <si>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</si>
  <si>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</si>
  <si>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</si>
  <si>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</si>
  <si>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</si>
  <si>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</si>
  <si>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</si>
  <si>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</si>
  <si>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</si>
  <si>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</si>
  <si>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</si>
  <si>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</si>
  <si>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</si>
  <si>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</si>
  <si>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</si>
  <si>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</si>
  <si>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</si>
  <si>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</si>
  <si>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</si>
  <si>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</si>
  <si>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</si>
  <si>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</si>
  <si>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</si>
  <si>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</si>
  <si>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</si>
  <si>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</si>
  <si>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</si>
  <si>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</si>
  <si>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</si>
  <si>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</si>
  <si>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</si>
  <si>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</si>
  <si>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</si>
  <si>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</si>
  <si>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</si>
  <si>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</si>
  <si>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</si>
  <si>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</si>
  <si>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</si>
  <si>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</si>
  <si>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</si>
  <si>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</si>
  <si>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</si>
  <si>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</si>
  <si>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</si>
  <si>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</si>
  <si>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</si>
  <si>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</si>
  <si>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</si>
  <si>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</si>
  <si>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</si>
  <si>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</si>
  <si>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</si>
  <si>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</si>
  <si>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</si>
  <si>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</si>
  <si>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</si>
  <si>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</si>
  <si>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</si>
  <si>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</si>
  <si>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</si>
  <si>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</si>
  <si>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</si>
  <si>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</si>
  <si>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</si>
  <si>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</si>
  <si>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</si>
  <si>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</si>
  <si>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</si>
  <si>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</si>
  <si>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</si>
  <si>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</si>
  <si>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</si>
  <si>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</si>
  <si>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</si>
  <si>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</si>
  <si>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</si>
  <si>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</si>
  <si>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</si>
  <si>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</si>
  <si>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</si>
  <si>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</si>
  <si>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</si>
  <si>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</si>
  <si>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</si>
  <si>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</si>
  <si>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</si>
  <si>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</si>
  <si>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</si>
  <si>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</si>
  <si>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</si>
  <si>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</si>
  <si>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</si>
  <si>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</si>
  <si>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</si>
  <si>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</si>
  <si>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</si>
  <si>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</si>
  <si>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</si>
  <si>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</si>
  <si>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</si>
  <si>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</si>
  <si>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</si>
  <si>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</si>
  <si>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</si>
  <si>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</si>
  <si>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</si>
  <si>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</si>
  <si>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</si>
  <si>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</si>
  <si>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</si>
  <si>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</si>
  <si>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</si>
  <si>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</si>
  <si>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</si>
  <si>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</si>
  <si>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</si>
  <si>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</si>
  <si>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</si>
  <si>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</si>
  <si>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</si>
  <si>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</si>
  <si>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</si>
  <si>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</si>
  <si>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</si>
  <si>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</si>
  <si>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</si>
  <si>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</si>
  <si>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</si>
  <si>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</si>
  <si>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</si>
  <si>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</si>
  <si>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</si>
  <si>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</si>
  <si>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</si>
  <si>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</si>
  <si>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</si>
  <si>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</si>
  <si>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</si>
  <si>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</si>
  <si>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</si>
  <si>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</si>
  <si>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</si>
  <si>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</si>
  <si>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</si>
  <si>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</si>
  <si>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</si>
  <si>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</si>
  <si>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</si>
  <si>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</si>
  <si>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</si>
  <si>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</si>
  <si>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</si>
  <si>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</si>
  <si>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</si>
  <si>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</si>
  <si>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</si>
  <si>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</si>
  <si>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</si>
  <si>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</si>
  <si>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</si>
  <si>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</si>
  <si>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</si>
  <si>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</si>
  <si>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</si>
  <si>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</si>
  <si>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</si>
  <si>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</si>
  <si>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</si>
  <si>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</si>
  <si>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</si>
  <si>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</si>
  <si>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</si>
  <si>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</si>
  <si>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</si>
  <si>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</si>
  <si>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</si>
  <si>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</si>
  <si>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</si>
  <si>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</si>
  <si>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</si>
  <si>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</si>
  <si>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</si>
  <si>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</si>
  <si>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</si>
  <si>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</si>
  <si>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</si>
  <si>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</si>
  <si>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</si>
  <si>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</si>
  <si>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</si>
  <si>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</si>
  <si>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</si>
  <si>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</si>
  <si>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</si>
  <si>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</si>
  <si>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</si>
  <si>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</si>
  <si>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</si>
  <si>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</si>
  <si>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</si>
  <si>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</si>
  <si>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</si>
  <si>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</si>
  <si>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</si>
  <si>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</si>
  <si>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</si>
  <si>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</si>
  <si>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</si>
  <si>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</si>
  <si>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</si>
  <si>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</si>
  <si>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</si>
  <si>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</si>
  <si>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</si>
  <si>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</si>
  <si>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</si>
  <si>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</si>
  <si>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</si>
  <si>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</si>
  <si>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</si>
  <si>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</si>
  <si>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</si>
  <si>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</si>
  <si>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</si>
  <si>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</si>
  <si>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</si>
  <si>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</si>
  <si>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</si>
  <si>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</si>
  <si>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</si>
  <si>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</si>
  <si>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</si>
  <si>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</si>
  <si>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</si>
  <si>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</si>
  <si>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</si>
  <si>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</si>
  <si>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</si>
  <si>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</si>
  <si>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</si>
  <si>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</si>
  <si>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</si>
  <si>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</si>
  <si>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</si>
  <si>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</si>
  <si>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</si>
  <si>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</si>
  <si>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</si>
  <si>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</si>
  <si>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</si>
  <si>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</si>
  <si>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</si>
  <si>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</si>
  <si>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</si>
  <si>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</si>
  <si>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</si>
  <si>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</si>
  <si>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</si>
  <si>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</si>
  <si>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</si>
  <si>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</si>
  <si>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</si>
  <si>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</si>
  <si>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</si>
  <si>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</si>
  <si>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</si>
  <si>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</si>
  <si>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</si>
  <si>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</si>
  <si>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</si>
  <si>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</si>
  <si>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</si>
  <si>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</si>
  <si>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</si>
  <si>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</si>
  <si>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</si>
  <si>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</si>
  <si>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</si>
  <si>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</si>
  <si>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</si>
  <si>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</si>
  <si>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</si>
  <si>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</si>
  <si>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</si>
  <si>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</si>
  <si>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</si>
  <si>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</si>
  <si>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</si>
  <si>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</si>
  <si>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</si>
  <si>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</si>
  <si>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</si>
  <si>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</si>
  <si>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</si>
  <si>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</si>
  <si>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</si>
  <si>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</si>
  <si>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</si>
  <si>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</si>
  <si>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</si>
  <si>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</si>
  <si>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</si>
  <si>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</si>
  <si>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</si>
  <si>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</si>
  <si>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</si>
  <si>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</si>
  <si>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</si>
  <si>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</si>
  <si>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</si>
  <si>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</si>
  <si>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</si>
  <si>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</si>
  <si>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</si>
  <si>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</si>
  <si>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</si>
  <si>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</si>
  <si>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</si>
  <si>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</si>
  <si>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</si>
  <si>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</si>
  <si>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</si>
  <si>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</si>
  <si>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</si>
  <si>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</si>
  <si>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</si>
  <si>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</si>
  <si>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</si>
  <si>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</si>
  <si>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</si>
  <si>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</si>
  <si>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</si>
  <si>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</si>
  <si>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</si>
  <si>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</si>
  <si>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</si>
  <si>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</si>
  <si>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</si>
  <si>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</si>
  <si>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</si>
  <si>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</si>
  <si>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</si>
  <si>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</si>
  <si>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</si>
  <si>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</si>
  <si>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</si>
  <si>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</si>
  <si>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</si>
  <si>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</si>
  <si>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</si>
  <si>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</si>
  <si>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</si>
  <si>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</si>
  <si>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</si>
  <si>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</si>
  <si>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</si>
  <si>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</si>
  <si>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</si>
  <si>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</si>
  <si>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</si>
  <si>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</si>
  <si>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</si>
  <si>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</si>
  <si>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</si>
  <si>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</si>
  <si>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</si>
  <si>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</si>
  <si>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</si>
  <si>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</si>
  <si>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</si>
  <si>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</si>
  <si>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</si>
  <si>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</si>
  <si>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</si>
  <si>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</si>
  <si>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</si>
  <si>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</si>
  <si>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</si>
  <si>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</si>
  <si>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</si>
  <si>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</si>
  <si>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</si>
  <si>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</si>
  <si>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</si>
  <si>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</si>
  <si>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</si>
  <si>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</si>
  <si>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</si>
  <si>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</si>
  <si>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</si>
  <si>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</si>
  <si>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</si>
  <si>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</si>
  <si>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</si>
  <si>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</si>
  <si>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</si>
  <si>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</si>
  <si>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</si>
  <si>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</si>
  <si>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</si>
  <si>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</si>
  <si>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</si>
  <si>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</si>
  <si>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</si>
  <si>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</si>
  <si>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</si>
  <si>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</si>
  <si>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</si>
  <si>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</si>
  <si>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</si>
  <si>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</si>
  <si>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</si>
  <si>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</si>
  <si>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</si>
  <si>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</si>
  <si>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</si>
  <si>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</si>
  <si>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</si>
  <si>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</si>
  <si>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</si>
  <si>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</si>
  <si>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</si>
  <si>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</si>
  <si>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</si>
  <si>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</si>
  <si>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</si>
  <si>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</si>
  <si>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</si>
  <si>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</si>
  <si>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</si>
  <si>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</si>
  <si>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</si>
  <si>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</si>
  <si>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</si>
  <si>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</si>
  <si>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</si>
  <si>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</si>
  <si>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</si>
  <si>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</si>
  <si>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</si>
  <si>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</si>
  <si>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</si>
  <si>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</si>
  <si>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</si>
  <si>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</si>
  <si>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</si>
  <si>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</si>
  <si>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</si>
  <si>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</si>
  <si>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</si>
  <si>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</si>
  <si>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</si>
  <si>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</si>
  <si>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</si>
  <si>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</si>
  <si>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</si>
  <si>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</si>
  <si>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</si>
  <si>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</si>
  <si>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</si>
  <si>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</si>
  <si>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</si>
  <si>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</si>
  <si>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</si>
  <si>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</si>
  <si>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</si>
  <si>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</si>
  <si>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</si>
  <si>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</si>
  <si>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</si>
  <si>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</si>
  <si>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</si>
  <si>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</si>
  <si>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</si>
  <si>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</si>
  <si>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</si>
  <si>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</si>
  <si>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</si>
  <si>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</si>
  <si>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</si>
  <si>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</si>
  <si>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</si>
  <si>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</si>
  <si>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</si>
  <si>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</si>
  <si>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</si>
  <si>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</si>
  <si>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</si>
  <si>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</si>
  <si>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</si>
  <si>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</si>
  <si>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</si>
  <si>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</si>
  <si>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</si>
  <si>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</si>
  <si>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</si>
  <si>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</si>
  <si>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</si>
  <si>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</si>
  <si>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</si>
  <si>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</si>
  <si>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</si>
  <si>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</si>
  <si>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</si>
  <si>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</si>
  <si>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</si>
  <si>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</si>
  <si>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</si>
  <si>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</si>
  <si>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</si>
  <si>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</si>
  <si>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</si>
  <si>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</si>
  <si>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</si>
  <si>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</si>
  <si>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</si>
  <si>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</si>
  <si>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</si>
  <si>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</si>
  <si>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</si>
  <si>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</si>
  <si>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</si>
  <si>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</si>
  <si>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</si>
  <si>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</si>
  <si>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</si>
  <si>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</si>
  <si>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</si>
  <si>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</si>
  <si>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</si>
  <si>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</si>
  <si>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</si>
  <si>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</si>
  <si>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</si>
  <si>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</si>
  <si>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</si>
  <si>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</si>
  <si>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</si>
  <si>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</si>
  <si>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</si>
  <si>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</si>
  <si>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</si>
  <si>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</si>
  <si>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</si>
  <si>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</si>
  <si>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</si>
  <si>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</si>
  <si>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</si>
  <si>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</si>
  <si>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</si>
  <si>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</si>
  <si>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</si>
  <si>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</si>
  <si>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</si>
  <si>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</si>
  <si>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</si>
  <si>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</si>
  <si>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</si>
  <si>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</si>
  <si>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</si>
  <si>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</si>
  <si>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</si>
  <si>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</si>
  <si>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</si>
  <si>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</si>
  <si>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</si>
  <si>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</si>
  <si>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</si>
  <si>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</si>
  <si>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</si>
  <si>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</si>
  <si>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</si>
  <si>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</si>
  <si>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</si>
  <si>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</si>
  <si>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</si>
  <si>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</si>
  <si>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</si>
  <si>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</si>
  <si>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</si>
  <si>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</si>
  <si>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</si>
  <si>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</si>
  <si>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</si>
  <si>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</si>
  <si>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</si>
  <si>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</si>
  <si>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</si>
  <si>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</si>
  <si>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</si>
  <si>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</si>
  <si>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</si>
  <si>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</si>
  <si>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</si>
  <si>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</si>
  <si>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</si>
  <si>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</si>
  <si>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</si>
  <si>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</si>
  <si>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</si>
  <si>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</si>
  <si>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</si>
  <si>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</si>
  <si>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</si>
  <si>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</si>
  <si>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</si>
  <si>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</si>
  <si>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</si>
  <si>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</si>
  <si>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</si>
  <si>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</si>
  <si>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</si>
  <si>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</si>
  <si>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</si>
  <si>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</si>
  <si>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</si>
  <si>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</si>
  <si>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</si>
  <si>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</si>
  <si>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</si>
  <si>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</si>
  <si>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</si>
  <si>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</si>
  <si>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</si>
  <si>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</si>
  <si>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</si>
  <si>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</si>
  <si>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</si>
  <si>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</si>
  <si>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</si>
  <si>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</si>
  <si>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</si>
  <si>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</si>
  <si>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</si>
  <si>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</si>
  <si>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</si>
  <si>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</si>
  <si>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</si>
  <si>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</si>
  <si>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</si>
  <si>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</si>
  <si>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</si>
  <si>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</si>
  <si>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</si>
  <si>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</si>
  <si>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</si>
  <si>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</si>
  <si>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</si>
  <si>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</si>
  <si>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</si>
  <si>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</si>
  <si>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</si>
  <si>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</si>
  <si>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</si>
  <si>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</si>
  <si>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</si>
  <si>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</si>
  <si>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</si>
  <si>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</si>
  <si>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</si>
  <si>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</si>
  <si>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</si>
  <si>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</si>
  <si>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</si>
  <si>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</si>
  <si>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</si>
  <si>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</si>
  <si>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</si>
  <si>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</si>
  <si>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</si>
  <si>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</si>
  <si>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</si>
  <si>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</si>
  <si>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</si>
  <si>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</si>
  <si>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</si>
  <si>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</si>
  <si>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</si>
  <si>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</si>
  <si>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</si>
  <si>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</si>
  <si>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</si>
  <si>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</si>
  <si>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</si>
  <si>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</si>
  <si>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</si>
  <si>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</si>
  <si>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</si>
  <si>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</si>
  <si>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</si>
  <si>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</si>
  <si>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</si>
  <si>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</si>
  <si>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</si>
  <si>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</si>
  <si>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</si>
  <si>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</si>
  <si>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</si>
  <si>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</si>
  <si>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</si>
  <si>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</si>
  <si>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</si>
  <si>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</si>
  <si>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</si>
  <si>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</si>
  <si>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</si>
  <si>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</si>
  <si>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</si>
  <si>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</si>
  <si>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</si>
  <si>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</si>
  <si>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</si>
  <si>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</si>
  <si>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</si>
  <si>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</si>
  <si>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</si>
  <si>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</si>
  <si>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</si>
  <si>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</si>
  <si>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</si>
  <si>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</si>
  <si>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</si>
  <si>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</si>
  <si>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</si>
  <si>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</si>
  <si>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</si>
  <si>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</si>
  <si>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</si>
  <si>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</si>
  <si>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</si>
  <si>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</si>
  <si>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</si>
  <si>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</si>
  <si>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</si>
  <si>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</si>
  <si>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</si>
  <si>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</si>
  <si>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</si>
  <si>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</si>
  <si>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</si>
  <si>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</si>
  <si>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</si>
  <si>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</si>
  <si>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</si>
  <si>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</si>
  <si>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</si>
  <si>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</si>
  <si>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</si>
  <si>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</si>
  <si>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</si>
  <si>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</si>
  <si>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</si>
  <si>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</si>
  <si>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</si>
  <si>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</si>
  <si>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</si>
  <si>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</si>
  <si>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</si>
  <si>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</si>
  <si>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</si>
  <si>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</si>
  <si>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</si>
  <si>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</si>
  <si>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</si>
  <si>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</si>
  <si>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</si>
  <si>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</si>
  <si>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</si>
  <si>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</si>
  <si>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</si>
  <si>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</si>
  <si>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</si>
  <si>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</si>
  <si>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</si>
  <si>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</si>
  <si>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</si>
  <si>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</si>
  <si>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</si>
  <si>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</si>
  <si>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</si>
  <si>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</si>
  <si>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</si>
  <si>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</si>
  <si>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</si>
  <si>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</si>
  <si>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</si>
  <si>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</si>
  <si>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</si>
  <si>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</si>
  <si>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</si>
  <si>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</si>
  <si>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</si>
  <si>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</si>
  <si>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</si>
  <si>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</si>
  <si>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</si>
  <si>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</si>
  <si>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</si>
  <si>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</si>
  <si>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</si>
  <si>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</si>
  <si>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</si>
  <si>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</si>
  <si>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</si>
  <si>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</si>
  <si>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</si>
  <si>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</si>
  <si>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</si>
  <si>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</si>
  <si>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</si>
  <si>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</si>
  <si>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</si>
  <si>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</si>
  <si>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</si>
  <si>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</si>
  <si>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</si>
  <si>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</si>
  <si>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</si>
  <si>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</si>
  <si>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</si>
  <si>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</si>
  <si>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</si>
  <si>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</si>
  <si>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</si>
  <si>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</si>
  <si>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</si>
  <si>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</si>
  <si>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</si>
  <si>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</si>
  <si>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</si>
  <si>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</si>
  <si>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</si>
  <si>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</si>
  <si>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</si>
  <si>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</si>
  <si>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</si>
  <si>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</si>
  <si>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</si>
  <si>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</si>
  <si>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</si>
  <si>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</si>
  <si>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</si>
  <si>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</si>
  <si>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</si>
  <si>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</si>
  <si>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</si>
  <si>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</si>
  <si>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</si>
  <si>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</si>
  <si>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</si>
  <si>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</si>
  <si>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</si>
  <si>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</si>
  <si>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</si>
  <si>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</si>
  <si>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</si>
  <si>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</si>
  <si>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</si>
  <si>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</si>
  <si>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</si>
  <si>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</si>
  <si>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</si>
  <si>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</si>
  <si>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</si>
  <si>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</si>
  <si>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</si>
  <si>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</si>
  <si>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</si>
  <si>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</si>
  <si>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</si>
  <si>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</si>
  <si>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</si>
  <si>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</si>
  <si>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</si>
  <si>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</si>
  <si>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</si>
  <si>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</si>
  <si>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</si>
  <si>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</si>
  <si>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</si>
  <si>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</si>
  <si>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</si>
  <si>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</si>
  <si>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</si>
  <si>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</si>
  <si>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</si>
  <si>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</si>
  <si>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</si>
  <si>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</si>
  <si>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</si>
  <si>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</si>
  <si>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</si>
  <si>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</si>
  <si>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</si>
  <si>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</si>
  <si>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</si>
  <si>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</si>
  <si>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</si>
  <si>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</si>
  <si>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</si>
  <si>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</si>
  <si>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</si>
  <si>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</si>
  <si>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</si>
  <si>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</si>
  <si>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</si>
  <si>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</si>
  <si>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</si>
  <si>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</si>
  <si>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</si>
  <si>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</si>
  <si>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</si>
  <si>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</si>
  <si>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</si>
  <si>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</si>
  <si>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</si>
  <si>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</si>
  <si>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</si>
  <si>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</si>
  <si>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</si>
  <si>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</si>
  <si>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</si>
  <si>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</si>
  <si>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</si>
  <si>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</si>
  <si>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</si>
  <si>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</si>
  <si>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</si>
  <si>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</si>
  <si>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</si>
  <si>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</si>
  <si>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</si>
  <si>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</si>
  <si>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</si>
  <si>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</si>
  <si>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</si>
  <si>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</si>
  <si>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</si>
  <si>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</si>
  <si>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</si>
  <si>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</si>
  <si>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</si>
  <si>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</si>
  <si>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</si>
  <si>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</si>
  <si>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</si>
  <si>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</si>
  <si>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</si>
  <si>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</si>
  <si>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</si>
  <si>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</si>
  <si>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</si>
  <si>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</si>
  <si>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</si>
  <si>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</si>
  <si>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</si>
  <si>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</si>
  <si>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</si>
  <si>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</si>
  <si>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</si>
  <si>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</si>
  <si>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</si>
  <si>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</si>
  <si>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</si>
  <si>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</si>
  <si>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</si>
  <si>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</si>
  <si>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</si>
  <si>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</si>
  <si>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</si>
  <si>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</si>
  <si>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</si>
  <si>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</si>
  <si>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</si>
  <si>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</si>
  <si>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</si>
  <si>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</si>
  <si>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</si>
  <si>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</si>
  <si>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</si>
  <si>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</si>
  <si>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</si>
  <si>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</si>
  <si>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</si>
  <si>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</si>
  <si>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</si>
  <si>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</si>
  <si>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</si>
  <si>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</si>
  <si>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</si>
  <si>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</si>
  <si>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</si>
  <si>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</si>
  <si>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</si>
  <si>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</si>
  <si>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</si>
  <si>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</si>
  <si>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</si>
  <si>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</si>
  <si>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</si>
  <si>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</si>
  <si>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</si>
  <si>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</si>
  <si>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</si>
  <si>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</si>
  <si>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</si>
  <si>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</si>
  <si>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</si>
  <si>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</si>
  <si>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</si>
  <si>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</si>
  <si>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</si>
  <si>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</si>
  <si>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</si>
  <si>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</si>
  <si>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</si>
  <si>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</si>
  <si>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</si>
  <si>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</si>
  <si>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</si>
  <si>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</si>
  <si>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</si>
  <si>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</si>
  <si>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</si>
  <si>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</si>
  <si>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</si>
  <si>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</si>
  <si>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</si>
  <si>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</si>
  <si>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</si>
  <si>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</si>
  <si>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</si>
  <si>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</si>
  <si>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</si>
  <si>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</si>
  <si>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</si>
  <si>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</si>
  <si>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</si>
  <si>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</si>
  <si>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</si>
  <si>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</si>
  <si>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</si>
  <si>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</si>
  <si>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</si>
  <si>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</si>
  <si>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</si>
  <si>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</si>
  <si>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</si>
  <si>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</si>
  <si>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</si>
  <si>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</si>
  <si>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</si>
  <si>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</si>
  <si>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</si>
  <si>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</si>
  <si>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</si>
  <si>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</si>
  <si>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</si>
  <si>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</si>
  <si>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</si>
  <si>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</si>
  <si>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</si>
  <si>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</si>
  <si>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</si>
  <si>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</si>
  <si>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</si>
  <si>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</si>
  <si>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</si>
  <si>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</si>
  <si>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</si>
  <si>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</si>
  <si>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</si>
  <si>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</si>
  <si>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</si>
  <si>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</si>
  <si>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</si>
  <si>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</si>
  <si>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</si>
  <si>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</si>
  <si>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</si>
  <si>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</si>
  <si>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</si>
  <si>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</si>
  <si>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</si>
  <si>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</si>
  <si>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</si>
  <si>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</si>
  <si>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</si>
  <si>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</si>
  <si>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</si>
  <si>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</si>
  <si>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</si>
  <si>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</si>
  <si>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</si>
  <si>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</si>
  <si>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</si>
  <si>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</si>
  <si>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</si>
  <si>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</si>
  <si>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</si>
  <si>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</si>
  <si>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</si>
  <si>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</si>
  <si>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</si>
  <si>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</si>
  <si>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</si>
  <si>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</si>
  <si>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</si>
  <si>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</si>
  <si>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</si>
  <si>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</si>
  <si>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</si>
  <si>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</si>
  <si>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</si>
  <si>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</si>
  <si>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</si>
  <si>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</si>
  <si>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</si>
  <si>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</si>
  <si>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</si>
  <si>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</si>
  <si>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</si>
  <si>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</si>
  <si>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</si>
  <si>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</si>
  <si>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</si>
  <si>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</si>
  <si>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</si>
  <si>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</si>
  <si>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</si>
  <si>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</si>
  <si>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</si>
  <si>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</si>
  <si>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</si>
  <si>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</si>
  <si>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</si>
  <si>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</si>
  <si>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</si>
  <si>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</si>
  <si>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</si>
  <si>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</si>
  <si>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</si>
  <si>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</si>
  <si>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</si>
  <si>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</si>
  <si>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</si>
  <si>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</si>
  <si>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</si>
  <si>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</si>
  <si>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</si>
  <si>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</si>
  <si>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</si>
  <si>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</si>
  <si>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</si>
  <si>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</si>
  <si>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</si>
  <si>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</si>
  <si>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</si>
  <si>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</si>
  <si>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</si>
  <si>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</si>
  <si>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</si>
  <si>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</si>
  <si>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</si>
  <si>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</si>
  <si>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</si>
  <si>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</si>
  <si>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</si>
  <si>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</si>
  <si>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</si>
  <si>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</si>
  <si>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</si>
  <si>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</si>
  <si>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</si>
  <si>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</si>
  <si>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</si>
  <si>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</si>
  <si>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</si>
  <si>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</si>
  <si>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</si>
  <si>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</si>
  <si>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</si>
  <si>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</si>
  <si>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</si>
  <si>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</si>
  <si>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</si>
  <si>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</si>
  <si>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</si>
  <si>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</si>
  <si>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</si>
  <si>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</si>
  <si>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</si>
  <si>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</si>
  <si>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</si>
  <si>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</si>
  <si>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</si>
  <si>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</si>
  <si>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</si>
  <si>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</si>
  <si>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</si>
  <si>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</si>
  <si>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</si>
  <si>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</si>
  <si>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</si>
  <si>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</si>
  <si>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</si>
  <si>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</si>
  <si>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</si>
  <si>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</si>
  <si>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</si>
  <si>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</si>
  <si>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</si>
  <si>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</si>
  <si>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</si>
  <si>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</si>
  <si>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</si>
  <si>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</si>
  <si>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</si>
  <si>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</si>
  <si>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</si>
  <si>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</si>
  <si>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</si>
  <si>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</si>
  <si>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</si>
  <si>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</si>
  <si>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</si>
  <si>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</si>
  <si>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</si>
  <si>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</si>
  <si>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</si>
  <si>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</si>
  <si>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</si>
  <si>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</si>
  <si>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</si>
  <si>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</si>
  <si>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</si>
  <si>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</si>
  <si>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</si>
  <si>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</si>
  <si>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</si>
  <si>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</si>
  <si>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</si>
  <si>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</si>
  <si>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</si>
  <si>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</si>
  <si>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</si>
  <si>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</si>
  <si>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</si>
  <si>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</si>
  <si>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</si>
  <si>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</si>
  <si>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</si>
  <si>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</si>
  <si>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</si>
  <si>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</si>
  <si>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</si>
  <si>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</si>
  <si>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</si>
  <si>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</si>
  <si>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</si>
  <si>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</si>
  <si>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</si>
  <si>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</si>
  <si>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</si>
  <si>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</si>
  <si>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</si>
  <si>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</si>
  <si>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</si>
  <si>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</si>
  <si>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</si>
  <si>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</si>
  <si>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</si>
  <si>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</si>
  <si>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</si>
  <si>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</si>
  <si>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</si>
  <si>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</si>
  <si>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</si>
  <si>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</si>
  <si>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</si>
  <si>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</si>
  <si>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</si>
  <si>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</si>
  <si>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</si>
  <si>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</si>
  <si>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</si>
  <si>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</si>
  <si>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</si>
  <si>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</si>
  <si>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</si>
  <si>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</si>
  <si>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</si>
  <si>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</si>
  <si>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</si>
  <si>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</si>
  <si>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</si>
  <si>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</si>
  <si>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</si>
  <si>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</si>
  <si>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</si>
  <si>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</si>
  <si>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</si>
  <si>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</si>
  <si>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</si>
  <si>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</si>
  <si>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</si>
  <si>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</si>
  <si>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</si>
  <si>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</si>
  <si>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</si>
  <si>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</si>
  <si>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</si>
  <si>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</si>
  <si>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</si>
  <si>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</si>
  <si>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</si>
  <si>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</si>
  <si>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</si>
  <si>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</si>
  <si>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</si>
  <si>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</si>
  <si>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</si>
  <si>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</si>
  <si>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</si>
  <si>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</si>
  <si>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</si>
  <si>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</si>
  <si>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</si>
  <si>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</si>
  <si>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</si>
  <si>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</si>
  <si>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</si>
  <si>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</si>
  <si>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</si>
  <si>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</si>
  <si>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</si>
  <si>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</si>
  <si>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</si>
  <si>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</si>
  <si>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</si>
  <si>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</si>
  <si>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</si>
  <si>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</si>
  <si>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</si>
  <si>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</si>
  <si>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</si>
  <si>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</si>
  <si>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</si>
  <si>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</si>
  <si>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</si>
  <si>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</si>
  <si>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</si>
  <si>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</si>
  <si>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</si>
  <si>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</si>
  <si>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</si>
  <si>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</si>
  <si>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</si>
  <si>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</si>
  <si>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</si>
  <si>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</si>
  <si>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</si>
  <si>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</si>
  <si>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</si>
  <si>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</si>
  <si>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</si>
  <si>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</si>
  <si>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</si>
  <si>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</si>
  <si>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</si>
  <si>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</si>
  <si>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</si>
  <si>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</si>
  <si>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</si>
  <si>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</si>
  <si>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</si>
  <si>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</si>
  <si>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</si>
  <si>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</si>
  <si>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</si>
  <si>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</si>
  <si>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</si>
  <si>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</si>
  <si>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</si>
  <si>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</si>
  <si>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</si>
  <si>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</si>
  <si>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</si>
  <si>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</si>
  <si>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</si>
  <si>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</si>
  <si>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</si>
  <si>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</si>
  <si>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</si>
  <si>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</si>
  <si>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</si>
  <si>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</si>
  <si>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</si>
  <si>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</si>
  <si>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</si>
  <si>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</si>
  <si>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</si>
  <si>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</si>
  <si>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</si>
  <si>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</si>
  <si>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</si>
  <si>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</si>
  <si>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</si>
  <si>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</si>
  <si>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</si>
  <si>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</si>
  <si>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</si>
  <si>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</si>
  <si>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</si>
  <si>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</si>
  <si>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</si>
  <si>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</si>
  <si>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</si>
  <si>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</si>
  <si>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</si>
  <si>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</si>
  <si>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</si>
  <si>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</si>
  <si>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</si>
  <si>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</si>
  <si>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</si>
  <si>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</si>
  <si>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</si>
  <si>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</si>
  <si>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</si>
  <si>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</si>
  <si>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</si>
  <si>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</si>
  <si>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</si>
  <si>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</si>
  <si>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</si>
  <si>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</si>
  <si>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</si>
  <si>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</si>
  <si>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</si>
  <si>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</si>
  <si>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</si>
  <si>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</si>
  <si>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</si>
  <si>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</si>
  <si>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</si>
  <si>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</si>
  <si>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</si>
  <si>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</si>
  <si>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</si>
  <si>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</si>
  <si>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</si>
  <si>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</si>
  <si>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</si>
  <si>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</si>
  <si>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</si>
  <si>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</si>
  <si>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</si>
  <si>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</si>
  <si>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</si>
  <si>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</si>
  <si>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</si>
  <si>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</si>
  <si>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</si>
  <si>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</si>
  <si>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</si>
  <si>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</si>
  <si>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</si>
  <si>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</si>
  <si>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</si>
  <si>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</si>
  <si>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</si>
  <si>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</si>
  <si>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</si>
  <si>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</si>
  <si>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</si>
  <si>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</si>
  <si>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</si>
  <si>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</si>
  <si>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</si>
  <si>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</si>
  <si>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</si>
  <si>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</si>
  <si>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</si>
  <si>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</si>
  <si>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</si>
  <si>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</si>
  <si>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</si>
  <si>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</si>
  <si>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</si>
  <si>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</si>
  <si>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</si>
  <si>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</si>
  <si>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</si>
  <si>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</si>
  <si>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</si>
  <si>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</si>
  <si>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</si>
  <si>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</si>
  <si>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</si>
  <si>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</si>
  <si>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</si>
  <si>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</si>
  <si>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</si>
  <si>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</si>
  <si>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</si>
  <si>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</si>
  <si>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</si>
  <si>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</si>
  <si>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</si>
  <si>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</si>
  <si>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</si>
  <si>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</si>
  <si>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</si>
  <si>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</si>
  <si>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</si>
  <si>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</si>
  <si>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</si>
  <si>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</si>
  <si>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</si>
  <si>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</si>
  <si>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</si>
  <si>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</si>
  <si>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</si>
  <si>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</si>
  <si>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</si>
  <si>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</si>
  <si>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</si>
  <si>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</si>
  <si>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</si>
  <si>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</si>
  <si>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</si>
  <si>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</si>
  <si>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</si>
  <si>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</si>
  <si>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</si>
  <si>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</si>
  <si>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</si>
  <si>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</si>
  <si>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</si>
  <si>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</si>
  <si>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</si>
  <si>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</si>
  <si>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</si>
  <si>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</si>
  <si>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</si>
  <si>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</si>
  <si>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</si>
  <si>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</si>
  <si>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</si>
  <si>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</si>
  <si>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</si>
  <si>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</si>
  <si>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</si>
  <si>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</si>
  <si>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</si>
  <si>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</si>
  <si>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</si>
  <si>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</si>
  <si>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</si>
  <si>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</si>
  <si>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</si>
  <si>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</si>
  <si>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</si>
  <si>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</si>
  <si>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</si>
  <si>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</si>
  <si>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</si>
  <si>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</si>
  <si>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</si>
  <si>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</si>
  <si>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</si>
  <si>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</si>
  <si>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</si>
  <si>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</si>
  <si>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</si>
  <si>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</si>
  <si>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</si>
  <si>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</si>
  <si>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</si>
  <si>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</si>
  <si>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</si>
  <si>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</si>
  <si>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</si>
  <si>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</si>
  <si>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</si>
  <si>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</si>
  <si>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</si>
  <si>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</si>
  <si>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</si>
  <si>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</si>
  <si>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</si>
  <si>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</si>
  <si>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</si>
  <si>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</si>
  <si>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</si>
  <si>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</si>
  <si>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</si>
  <si>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</si>
  <si>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</si>
  <si>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</si>
  <si>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</si>
  <si>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</si>
  <si>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</si>
  <si>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</si>
  <si>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</si>
  <si>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</si>
  <si>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</si>
  <si>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</si>
  <si>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</si>
  <si>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</si>
  <si>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</si>
  <si>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</si>
  <si>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</si>
  <si>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</si>
  <si>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</si>
  <si>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</si>
  <si>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</si>
  <si>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</si>
  <si>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</si>
  <si>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</si>
  <si>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</si>
  <si>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</si>
  <si>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</si>
  <si>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</si>
  <si>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</si>
  <si>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</si>
  <si>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</si>
  <si>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</si>
  <si>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</si>
  <si>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</si>
  <si>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</si>
  <si>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</si>
  <si>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</si>
  <si>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</si>
  <si>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</si>
  <si>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</si>
  <si>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</si>
  <si>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</si>
  <si>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</si>
  <si>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</si>
  <si>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</si>
  <si>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</si>
  <si>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</si>
  <si>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</si>
  <si>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</si>
  <si>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</si>
  <si>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</si>
  <si>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</si>
  <si>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</si>
  <si>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</si>
  <si>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</si>
  <si>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</si>
  <si>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</si>
  <si>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</si>
  <si>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</si>
  <si>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</si>
  <si>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</si>
  <si>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</si>
  <si>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</si>
  <si>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</si>
  <si>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</si>
  <si>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</si>
  <si>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</si>
  <si>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</si>
  <si>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</si>
  <si>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</si>
  <si>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</si>
  <si>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</si>
  <si>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</si>
  <si>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</si>
  <si>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</si>
  <si>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</si>
  <si>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</si>
  <si>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</si>
  <si>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</si>
  <si>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</si>
  <si>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</si>
  <si>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</si>
  <si>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</si>
  <si>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</si>
  <si>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</si>
  <si>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</si>
  <si>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</si>
  <si>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</si>
  <si>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</si>
  <si>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</si>
  <si>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</si>
  <si>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</si>
  <si>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</si>
  <si>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</si>
  <si>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</si>
  <si>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</si>
  <si>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</si>
  <si>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</si>
  <si>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</si>
  <si>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</si>
  <si>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</si>
  <si>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</si>
  <si>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</si>
  <si>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</si>
  <si>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</si>
  <si>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</si>
  <si>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</si>
  <si>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</si>
  <si>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</si>
  <si>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</si>
  <si>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</si>
  <si>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</si>
  <si>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</si>
  <si>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</si>
  <si>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</si>
  <si>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</si>
  <si>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</si>
  <si>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</si>
  <si>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</si>
  <si>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</si>
  <si>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</si>
  <si>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</si>
  <si>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</si>
  <si>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</si>
  <si>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</si>
  <si>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</si>
  <si>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</si>
  <si>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</si>
  <si>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</si>
  <si>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</si>
  <si>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</si>
  <si>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</si>
  <si>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</si>
  <si>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</si>
  <si>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</si>
  <si>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</si>
  <si>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</si>
  <si>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</si>
  <si>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</si>
  <si>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</si>
  <si>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</si>
  <si>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</si>
  <si>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</si>
  <si>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</si>
  <si>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</si>
  <si>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</si>
  <si>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</si>
  <si>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</si>
  <si>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</si>
  <si>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</si>
  <si>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</si>
  <si>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</si>
  <si>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</si>
  <si>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</si>
  <si>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</si>
  <si>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</si>
  <si>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</si>
  <si>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</si>
  <si>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</si>
  <si>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</si>
  <si>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</si>
  <si>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</si>
  <si>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</si>
  <si>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</si>
  <si>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</si>
  <si>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</si>
  <si>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</si>
  <si>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</si>
  <si>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</si>
  <si>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</si>
  <si>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</si>
  <si>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</si>
  <si>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</si>
  <si>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</si>
  <si>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</si>
  <si>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</si>
  <si>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</si>
  <si>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</si>
  <si>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</si>
  <si>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</si>
  <si>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</si>
  <si>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</si>
  <si>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</si>
  <si>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</si>
  <si>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</si>
  <si>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</si>
  <si>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</si>
  <si>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</si>
  <si>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</si>
  <si>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</si>
  <si>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</si>
  <si>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</si>
  <si>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</si>
  <si>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</si>
  <si>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</si>
  <si>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</si>
  <si>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</si>
  <si>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</si>
  <si>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</si>
  <si>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</si>
  <si>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</si>
  <si>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</si>
  <si>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</si>
  <si>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</si>
  <si>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</si>
  <si>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</si>
  <si>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</si>
  <si>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</si>
  <si>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</si>
  <si>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</si>
  <si>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</si>
  <si>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</si>
  <si>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</si>
  <si>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</si>
  <si>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</si>
  <si>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</si>
  <si>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</si>
  <si>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</si>
  <si>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</si>
  <si>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</si>
  <si>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</si>
  <si>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</si>
  <si>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</si>
  <si>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</si>
  <si>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</si>
  <si>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</si>
  <si>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</si>
  <si>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</si>
  <si>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</si>
  <si>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</si>
  <si>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</si>
  <si>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</si>
  <si>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</si>
  <si>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</si>
  <si>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</si>
  <si>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</si>
  <si>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</si>
  <si>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</si>
  <si>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</si>
  <si>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</si>
  <si>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</si>
  <si>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</si>
  <si>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</si>
  <si>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</si>
  <si>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</si>
  <si>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</si>
  <si>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</si>
  <si>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</si>
  <si>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</si>
  <si>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</si>
  <si>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</si>
  <si>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</si>
  <si>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</si>
  <si>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</si>
  <si>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</si>
  <si>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</si>
  <si>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</si>
  <si>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</si>
  <si>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</si>
  <si>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</si>
  <si>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</si>
  <si>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</si>
  <si>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</si>
  <si>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</si>
  <si>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</si>
  <si>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</si>
  <si>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</si>
  <si>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</si>
  <si>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</si>
  <si>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</si>
  <si>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</si>
  <si>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</si>
  <si>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</si>
  <si>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</si>
  <si>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</si>
  <si>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</si>
  <si>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</si>
  <si>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</si>
  <si>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</si>
  <si>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</si>
  <si>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</si>
  <si>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</si>
  <si>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</si>
  <si>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</si>
  <si>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</si>
  <si>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</si>
  <si>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</si>
  <si>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</si>
  <si>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</si>
  <si>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</si>
  <si>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</si>
  <si>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</si>
  <si>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</si>
  <si>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</si>
  <si>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</si>
  <si>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</si>
  <si>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</si>
  <si>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</si>
  <si>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</si>
  <si>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</si>
  <si>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</si>
  <si>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</si>
  <si>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</si>
  <si>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</si>
  <si>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</si>
  <si>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</si>
  <si>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</si>
  <si>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</si>
  <si>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</si>
  <si>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</si>
  <si>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</si>
  <si>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</si>
  <si>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</si>
  <si>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</si>
  <si>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</si>
  <si>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</si>
  <si>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</si>
  <si>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</si>
  <si>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</si>
  <si>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</si>
  <si>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</si>
  <si>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</si>
  <si>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</si>
  <si>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</si>
  <si>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</si>
  <si>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</si>
  <si>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</si>
  <si>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</si>
  <si>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</si>
  <si>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</si>
  <si>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</si>
  <si>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</si>
  <si>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</si>
  <si>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</si>
  <si>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</si>
  <si>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</si>
  <si>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</si>
  <si>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</si>
  <si>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</si>
  <si>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</si>
  <si>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</si>
  <si>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</si>
  <si>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</si>
  <si>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</si>
  <si>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</si>
  <si>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</si>
  <si>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</si>
  <si>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</si>
  <si>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</si>
  <si>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</si>
  <si>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</si>
  <si>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</si>
  <si>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</si>
  <si>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</si>
  <si>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</si>
  <si>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</si>
  <si>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</si>
  <si>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</si>
  <si>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</si>
  <si>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</si>
  <si>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</si>
  <si>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</si>
  <si>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</si>
  <si>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</si>
  <si>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</si>
  <si>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</si>
  <si>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</si>
  <si>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</si>
  <si>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</si>
  <si>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</si>
  <si>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</si>
  <si>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</si>
  <si>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</si>
  <si>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</si>
  <si>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</si>
  <si>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</si>
  <si>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</si>
  <si>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</si>
  <si>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</si>
  <si>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</si>
  <si>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</si>
  <si>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</si>
  <si>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</si>
  <si>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</si>
  <si>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</si>
  <si>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</si>
  <si>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</si>
  <si>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</si>
  <si>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</si>
  <si>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</si>
  <si>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</si>
  <si>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</si>
  <si>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</si>
  <si>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</si>
  <si>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</si>
  <si>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</si>
  <si>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</si>
  <si>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</si>
  <si>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</si>
  <si>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</si>
  <si>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</si>
  <si>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</si>
  <si>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</si>
  <si>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</si>
  <si>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</si>
  <si>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</si>
  <si>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</si>
  <si>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</si>
  <si>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</si>
  <si>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</si>
  <si>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</si>
  <si>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</si>
  <si>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</si>
  <si>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</si>
  <si>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</si>
  <si>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</si>
  <si>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</si>
  <si>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</si>
  <si>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</si>
  <si>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</si>
  <si>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</si>
  <si>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</si>
  <si>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</si>
  <si>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</si>
  <si>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</si>
  <si>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</si>
  <si>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</si>
  <si>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</si>
  <si>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</si>
  <si>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</si>
  <si>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</si>
  <si>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</si>
  <si>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</si>
  <si>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</si>
  <si>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</si>
  <si>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</si>
  <si>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</si>
  <si>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</si>
  <si>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</si>
  <si>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</si>
  <si>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</si>
  <si>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</si>
  <si>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</si>
  <si>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</si>
  <si>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</si>
  <si>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</si>
  <si>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</si>
  <si>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</si>
  <si>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</si>
  <si>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</si>
  <si>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</si>
  <si>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</si>
  <si>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</si>
  <si>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</si>
  <si>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</si>
  <si>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</si>
  <si>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</si>
  <si>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</si>
  <si>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</si>
  <si>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</si>
  <si>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</si>
  <si>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</si>
  <si>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</si>
  <si>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</si>
  <si>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</si>
  <si>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</si>
  <si>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</si>
  <si>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</si>
  <si>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</si>
  <si>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</si>
  <si>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</si>
  <si>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</si>
  <si>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</si>
  <si>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</si>
  <si>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</si>
  <si>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</si>
  <si>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</si>
  <si>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</si>
  <si>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</si>
  <si>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</si>
  <si>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</si>
  <si>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</si>
  <si>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</si>
  <si>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</si>
  <si>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</si>
  <si>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</si>
  <si>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</si>
  <si>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</si>
  <si>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</si>
  <si>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</si>
  <si>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</si>
  <si>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</si>
  <si>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</si>
  <si>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</si>
  <si>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</si>
  <si>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</si>
  <si>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</si>
  <si>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</si>
  <si>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</si>
  <si>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</si>
  <si>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</si>
  <si>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</si>
  <si>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</si>
  <si>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</si>
  <si>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</si>
  <si>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</si>
  <si>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</si>
  <si>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</si>
  <si>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</si>
  <si>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</si>
  <si>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</si>
  <si>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</si>
  <si>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</si>
  <si>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</si>
  <si>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</si>
  <si>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</si>
  <si>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</si>
  <si>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</si>
  <si>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</si>
  <si>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</si>
  <si>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</si>
  <si>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</si>
  <si>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</si>
  <si>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</si>
  <si>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</si>
  <si>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</si>
  <si>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</si>
  <si>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</si>
  <si>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</si>
  <si>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</si>
  <si>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</si>
  <si>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</si>
  <si>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</si>
  <si>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</si>
  <si>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</si>
  <si>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</si>
  <si>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</si>
  <si>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</si>
  <si>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</si>
  <si>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</si>
  <si>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</si>
  <si>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</si>
  <si>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</si>
  <si>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</si>
  <si>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</si>
  <si>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</si>
  <si>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</si>
  <si>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</si>
  <si>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</si>
  <si>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</si>
  <si>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</si>
  <si>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</si>
  <si>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</si>
  <si>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</si>
  <si>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</si>
  <si>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</si>
  <si>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</si>
  <si>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</si>
  <si>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</si>
  <si>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</si>
  <si>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</si>
  <si>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</si>
  <si>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</si>
  <si>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</si>
  <si>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</si>
  <si>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</si>
  <si>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</si>
  <si>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</si>
  <si>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</si>
  <si>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</si>
  <si>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</si>
  <si>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</si>
  <si>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</si>
  <si>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</si>
  <si>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</si>
  <si>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</si>
  <si>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</si>
  <si>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</si>
  <si>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</si>
  <si>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</si>
  <si>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</si>
  <si>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</si>
  <si>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</si>
  <si>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</si>
  <si>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</si>
  <si>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</si>
  <si>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</si>
  <si>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</si>
  <si>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</si>
  <si>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</si>
  <si>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</si>
  <si>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</si>
  <si>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</si>
  <si>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</si>
  <si>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</si>
  <si>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</si>
  <si>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</si>
  <si>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</si>
  <si>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</si>
  <si>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</si>
  <si>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</si>
  <si>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</si>
  <si>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</si>
  <si>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</si>
  <si>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</si>
  <si>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</si>
  <si>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</si>
  <si>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</si>
  <si>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</si>
  <si>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</si>
  <si>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</si>
  <si>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</si>
  <si>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</si>
  <si>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</si>
  <si>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</si>
  <si>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</si>
  <si>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</si>
  <si>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</si>
  <si>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</si>
  <si>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</si>
  <si>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</si>
  <si>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</si>
  <si>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</si>
  <si>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</si>
  <si>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</si>
  <si>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</si>
  <si>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</si>
  <si>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</si>
  <si>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</si>
  <si>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</si>
  <si>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</si>
  <si>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</si>
  <si>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</si>
  <si>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</si>
  <si>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</si>
  <si>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</si>
  <si>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</si>
  <si>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</si>
  <si>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</si>
  <si>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</si>
  <si>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</si>
  <si>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</si>
  <si>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</si>
  <si>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</si>
  <si>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</si>
  <si>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</si>
  <si>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</si>
  <si>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</si>
  <si>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</si>
  <si>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</si>
  <si>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</si>
  <si>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</si>
  <si>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</si>
  <si>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</si>
  <si>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</si>
  <si>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</si>
  <si>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</si>
  <si>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</si>
  <si>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</si>
  <si>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</si>
  <si>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</si>
  <si>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</si>
  <si>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</si>
  <si>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</si>
  <si>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</si>
  <si>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</si>
  <si>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</si>
  <si>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</si>
  <si>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</si>
  <si>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</si>
  <si>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</si>
  <si>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</si>
  <si>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</si>
  <si>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</si>
  <si>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</si>
  <si>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</si>
  <si>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</si>
  <si>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</si>
  <si>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</si>
  <si>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</si>
  <si>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</si>
  <si>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</si>
  <si>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</si>
  <si>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</si>
  <si>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</si>
  <si>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</si>
  <si>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</si>
  <si>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</si>
  <si>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</si>
  <si>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</si>
  <si>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</si>
  <si>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</si>
  <si>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</si>
  <si>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</si>
  <si>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</si>
  <si>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</si>
  <si>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</si>
  <si>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</si>
  <si>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</si>
  <si>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</si>
  <si>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</si>
  <si>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</si>
  <si>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</si>
  <si>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</si>
  <si>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</si>
  <si>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</si>
  <si>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</si>
  <si>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</si>
  <si>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</si>
  <si>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</si>
  <si>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</si>
  <si>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</si>
  <si>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</si>
  <si>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</si>
  <si>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</si>
  <si>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</si>
  <si>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</si>
  <si>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</si>
  <si>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</si>
  <si>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</si>
  <si>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</si>
  <si>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</si>
  <si>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</si>
  <si>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</si>
  <si>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</si>
  <si>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</si>
  <si>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</si>
  <si>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</si>
  <si>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</si>
  <si>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</si>
  <si>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</si>
  <si>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</si>
  <si>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</si>
  <si>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</si>
  <si>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</si>
  <si>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</si>
  <si>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</si>
  <si>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</si>
  <si>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</si>
  <si>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</si>
  <si>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</si>
  <si>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</si>
  <si>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</si>
  <si>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</si>
  <si>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</si>
  <si>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</si>
  <si>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</si>
  <si>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</si>
  <si>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</si>
  <si>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</si>
  <si>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</si>
  <si>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</si>
  <si>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</si>
  <si>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</si>
  <si>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</si>
  <si>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</si>
  <si>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</si>
  <si>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</si>
  <si>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</si>
  <si>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</si>
  <si>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</si>
  <si>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</si>
  <si>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</si>
  <si>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</si>
  <si>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</si>
  <si>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</si>
  <si>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</si>
  <si>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</si>
  <si>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</si>
  <si>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</si>
  <si>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</si>
  <si>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</si>
  <si>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</si>
  <si>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</si>
  <si>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</si>
  <si>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</si>
  <si>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</si>
  <si>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</si>
  <si>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</si>
  <si>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</si>
  <si>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</si>
  <si>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</si>
  <si>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</si>
  <si>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</si>
  <si>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</si>
  <si>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</si>
  <si>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</si>
  <si>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</si>
  <si>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</si>
  <si>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</si>
  <si>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</si>
  <si>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</si>
  <si>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</si>
  <si>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</si>
  <si>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</si>
  <si>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</si>
  <si>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</si>
  <si>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</si>
  <si>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</si>
  <si>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</si>
  <si>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</si>
  <si>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</si>
  <si>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</si>
  <si>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</si>
  <si>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</si>
  <si>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</si>
  <si>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</si>
  <si>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</si>
  <si>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</si>
  <si>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</si>
  <si>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</si>
  <si>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</si>
  <si>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</si>
  <si>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</si>
  <si>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</si>
  <si>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</si>
  <si>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</si>
  <si>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</si>
  <si>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</si>
  <si>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</si>
  <si>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</si>
  <si>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</si>
  <si>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</si>
  <si>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</si>
  <si>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</si>
  <si>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</si>
  <si>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</si>
  <si>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</si>
  <si>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</si>
  <si>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</si>
  <si>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</si>
  <si>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</si>
  <si>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</si>
  <si>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</si>
  <si>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</si>
  <si>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</si>
  <si>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</si>
  <si>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</si>
  <si>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</si>
  <si>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</si>
  <si>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</si>
  <si>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</si>
  <si>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</si>
  <si>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</si>
  <si>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</si>
  <si>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</si>
  <si>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</si>
  <si>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</si>
  <si>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</si>
  <si>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</si>
  <si>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</si>
  <si>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</si>
  <si>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</si>
  <si>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</si>
  <si>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</si>
  <si>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</si>
  <si>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</si>
  <si>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</si>
  <si>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</si>
  <si>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</si>
  <si>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</si>
  <si>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</si>
  <si>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</si>
  <si>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</si>
  <si>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</si>
  <si>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</si>
  <si>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</si>
  <si>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</si>
  <si>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</si>
  <si>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</si>
  <si>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</si>
  <si>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</si>
  <si>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</si>
  <si>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</si>
  <si>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</si>
  <si>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</si>
  <si>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</si>
  <si>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</si>
  <si>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</si>
  <si>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</si>
  <si>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</si>
  <si>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</si>
  <si>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</si>
  <si>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</si>
  <si>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</si>
  <si>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</si>
  <si>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</si>
  <si>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</si>
  <si>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</si>
  <si>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</si>
  <si>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</si>
  <si>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</si>
  <si>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</si>
  <si>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</si>
  <si>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</si>
  <si>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</si>
  <si>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</si>
  <si>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</si>
  <si>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</si>
  <si>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</si>
  <si>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</si>
  <si>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</si>
  <si>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</si>
  <si>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</si>
  <si>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</si>
  <si>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</si>
  <si>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</si>
  <si>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</si>
  <si>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</si>
  <si>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</si>
  <si>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</si>
  <si>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</si>
  <si>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</si>
  <si>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</si>
  <si>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</si>
  <si>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</si>
  <si>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</si>
  <si>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</si>
  <si>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</si>
  <si>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</si>
  <si>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</si>
  <si>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</si>
  <si>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</si>
  <si>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</si>
  <si>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</si>
  <si>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</si>
  <si>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</si>
  <si>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</si>
  <si>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</si>
  <si>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</si>
  <si>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</si>
  <si>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</si>
  <si>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</si>
  <si>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</si>
  <si>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</si>
  <si>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</si>
  <si>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</si>
  <si>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</si>
  <si>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</si>
  <si>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</si>
  <si>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</si>
  <si>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</si>
  <si>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</si>
  <si>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</si>
  <si>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</si>
  <si>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</si>
  <si>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</si>
  <si>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</si>
  <si>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</si>
  <si>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</si>
  <si>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</si>
  <si>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</si>
  <si>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</si>
  <si>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</si>
  <si>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</si>
  <si>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</si>
  <si>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</si>
  <si>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</si>
  <si>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</si>
  <si>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</si>
  <si>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</si>
  <si>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</si>
  <si>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</si>
  <si>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</si>
  <si>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</si>
  <si>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</si>
  <si>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</si>
  <si>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</si>
  <si>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</si>
  <si>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</si>
  <si>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</si>
  <si>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</si>
  <si>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</si>
  <si>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</si>
  <si>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</si>
  <si>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</si>
  <si>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</si>
  <si>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</si>
  <si>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</si>
  <si>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</si>
  <si>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</si>
  <si>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</si>
  <si>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</si>
  <si>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</si>
  <si>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</si>
  <si>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</si>
  <si>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</si>
  <si>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</si>
  <si>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</si>
  <si>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</si>
  <si>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</si>
  <si>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</si>
  <si>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</si>
  <si>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</si>
  <si>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</si>
  <si>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</si>
  <si>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</si>
  <si>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</si>
  <si>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</si>
  <si>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</si>
  <si>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</si>
  <si>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</si>
  <si>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</si>
  <si>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</si>
  <si>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</si>
  <si>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</si>
  <si>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</si>
  <si>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</si>
  <si>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</si>
  <si>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</si>
  <si>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</si>
  <si>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</si>
  <si>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</si>
  <si>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</si>
  <si>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</si>
  <si>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</si>
  <si>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</si>
  <si>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</si>
  <si>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</si>
  <si>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</si>
  <si>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</si>
  <si>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</si>
  <si>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</si>
  <si>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</si>
  <si>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</si>
  <si>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</si>
  <si>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</si>
  <si>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</si>
  <si>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</si>
  <si>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</si>
  <si>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</si>
  <si>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</si>
  <si>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</si>
  <si>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</si>
  <si>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</si>
  <si>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</si>
  <si>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</si>
  <si>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</si>
  <si>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</si>
  <si>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</si>
  <si>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</si>
  <si>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</si>
  <si>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</si>
  <si>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</si>
  <si>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</si>
  <si>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</si>
  <si>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</si>
  <si>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</si>
  <si>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</si>
  <si>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</si>
  <si>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</si>
  <si>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</si>
  <si>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</si>
  <si>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</si>
  <si>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</si>
  <si>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</si>
  <si>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</si>
  <si>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</si>
  <si>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</si>
  <si>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</si>
  <si>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</si>
  <si>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</si>
  <si>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</si>
  <si>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</si>
  <si>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</si>
  <si>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</si>
  <si>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</si>
  <si>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</si>
  <si>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</si>
  <si>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</si>
  <si>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</si>
  <si>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</si>
  <si>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</si>
  <si>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</si>
  <si>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</si>
  <si>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</si>
  <si>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</si>
  <si>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</si>
  <si>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</si>
  <si>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</si>
  <si>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</si>
  <si>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</si>
  <si>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</si>
  <si>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</si>
  <si>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</si>
  <si>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</si>
  <si>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</si>
  <si>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</si>
  <si>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</si>
  <si>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</si>
  <si>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</si>
  <si>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</si>
  <si>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</si>
  <si>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</si>
  <si>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</si>
  <si>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</si>
  <si>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</si>
  <si>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</si>
  <si>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</si>
  <si>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</si>
  <si>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</si>
  <si>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</si>
  <si>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</si>
  <si>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</si>
  <si>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</si>
  <si>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</si>
  <si>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</si>
  <si>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</si>
  <si>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</si>
  <si>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</si>
  <si>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</si>
  <si>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</si>
  <si>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</si>
  <si>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</si>
  <si>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</si>
  <si>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</si>
  <si>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</si>
  <si>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</si>
  <si>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</si>
  <si>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</si>
  <si>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</si>
  <si>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</si>
  <si>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</si>
  <si>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</si>
  <si>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</si>
  <si>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</si>
  <si>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</si>
  <si>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</si>
  <si>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</si>
  <si>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</si>
  <si>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</si>
  <si>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</si>
  <si>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</si>
  <si>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</si>
  <si>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</si>
  <si>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</si>
  <si>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</si>
  <si>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</si>
  <si>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</si>
  <si>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</si>
  <si>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</si>
  <si>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</si>
  <si>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</si>
  <si>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</si>
  <si>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</si>
  <si>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</si>
  <si>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</si>
  <si>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</si>
  <si>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</si>
  <si>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</si>
  <si>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</si>
  <si>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</si>
  <si>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</si>
  <si>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</si>
  <si>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</si>
  <si>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</si>
  <si>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</si>
  <si>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</si>
  <si>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</si>
  <si>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</si>
  <si>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</si>
  <si>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</si>
  <si>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</si>
  <si>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</si>
  <si>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</si>
  <si>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</si>
  <si>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</si>
  <si>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</si>
  <si>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</si>
  <si>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</si>
  <si>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</si>
  <si>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</si>
  <si>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</si>
  <si>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</si>
  <si>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</si>
  <si>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</si>
  <si>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</si>
  <si>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</si>
  <si>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</si>
  <si>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</si>
  <si>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</si>
  <si>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</si>
  <si>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</si>
  <si>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</si>
  <si>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</si>
  <si>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</si>
  <si>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</si>
  <si>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</si>
  <si>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</si>
  <si>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</si>
  <si>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</si>
  <si>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</si>
  <si>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</si>
  <si>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</si>
  <si>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</si>
  <si>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</si>
  <si>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</si>
  <si>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</si>
  <si>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</si>
  <si>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</si>
  <si>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</si>
  <si>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</si>
  <si>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</si>
  <si>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</si>
  <si>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</si>
  <si>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</si>
  <si>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</si>
  <si>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</si>
  <si>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</si>
  <si>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</si>
  <si>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</si>
  <si>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</si>
  <si>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</si>
  <si>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</si>
  <si>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</si>
  <si>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</si>
  <si>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</si>
  <si>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</si>
  <si>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</si>
  <si>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</si>
  <si>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</si>
  <si>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</si>
  <si>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</si>
  <si>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</si>
  <si>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</si>
  <si>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</si>
  <si>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</si>
  <si>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</si>
  <si>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</si>
  <si>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</si>
  <si>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</si>
  <si>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</si>
  <si>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</si>
  <si>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</si>
  <si>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</si>
  <si>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</si>
  <si>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</si>
  <si>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</si>
  <si>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</si>
  <si>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</si>
  <si>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</si>
  <si>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</si>
  <si>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</si>
  <si>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</si>
  <si>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</si>
  <si>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</si>
  <si>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</si>
  <si>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</si>
  <si>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</si>
  <si>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</si>
  <si>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</si>
  <si>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</si>
  <si>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</si>
  <si>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</si>
  <si>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</si>
  <si>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</si>
  <si>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</si>
  <si>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</si>
  <si>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</si>
  <si>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</si>
  <si>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</si>
  <si>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</si>
  <si>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</si>
  <si>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</si>
  <si>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</si>
  <si>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</si>
  <si>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</si>
  <si>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</si>
  <si>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</si>
  <si>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</si>
  <si>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</si>
  <si>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</si>
  <si>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</si>
  <si>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</si>
  <si>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</si>
  <si>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</si>
  <si>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</si>
  <si>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</si>
  <si>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</si>
  <si>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</si>
  <si>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</si>
  <si>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</si>
  <si>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</si>
  <si>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</si>
  <si>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</si>
  <si>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</si>
  <si>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</si>
  <si>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</si>
  <si>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</si>
  <si>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</si>
  <si>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</si>
  <si>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</si>
  <si>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</si>
  <si>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</si>
  <si>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</si>
  <si>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</si>
  <si>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</si>
  <si>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</si>
  <si>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</si>
  <si>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</si>
  <si>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</si>
  <si>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</si>
  <si>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</si>
  <si>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</si>
  <si>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</si>
  <si>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</si>
  <si>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</si>
  <si>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</si>
  <si>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</si>
  <si>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</si>
  <si>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</si>
  <si>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</si>
  <si>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</si>
  <si>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</si>
  <si>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</si>
  <si>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</si>
  <si>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</si>
  <si>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</si>
  <si>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</si>
  <si>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</si>
  <si>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</si>
  <si>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</si>
  <si>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</si>
  <si>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</si>
  <si>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</si>
  <si>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</si>
  <si>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</si>
  <si>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</si>
  <si>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</si>
  <si>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</si>
  <si>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</si>
  <si>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</si>
  <si>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</si>
  <si>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</si>
  <si>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</si>
  <si>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</si>
  <si>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</si>
  <si>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</si>
  <si>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</si>
  <si>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</si>
  <si>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</si>
  <si>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</si>
  <si>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</si>
  <si>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</si>
  <si>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</si>
  <si>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</si>
  <si>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</si>
  <si>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</si>
  <si>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</si>
  <si>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</si>
  <si>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</si>
  <si>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</si>
  <si>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</si>
  <si>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</si>
  <si>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</si>
  <si>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</si>
  <si>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</si>
  <si>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</si>
  <si>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</si>
  <si>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</si>
  <si>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</si>
  <si>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</si>
  <si>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</si>
  <si>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</si>
  <si>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</si>
  <si>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</si>
  <si>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</si>
  <si>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</si>
  <si>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</si>
  <si>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</si>
  <si>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</si>
  <si>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</si>
  <si>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</si>
  <si>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</si>
  <si>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</si>
  <si>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</si>
  <si>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</si>
  <si>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</si>
  <si>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</si>
  <si>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</si>
  <si>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</si>
  <si>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</si>
  <si>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</si>
  <si>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</si>
  <si>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</si>
  <si>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</si>
  <si>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</si>
  <si>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</si>
  <si>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</si>
  <si>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</si>
  <si>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</si>
  <si>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</si>
  <si>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</si>
  <si>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</si>
  <si>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</si>
  <si>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</si>
  <si>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</si>
  <si>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</si>
  <si>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</si>
  <si>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</si>
  <si>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</si>
  <si>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</si>
  <si>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</si>
  <si>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</si>
  <si>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</si>
  <si>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</si>
  <si>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</si>
  <si>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</si>
  <si>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</si>
  <si>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</si>
  <si>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</si>
  <si>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</si>
  <si>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</si>
  <si>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</si>
  <si>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</si>
  <si>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</si>
  <si>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</si>
  <si>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</si>
  <si>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</si>
  <si>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</si>
  <si>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</si>
  <si>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</si>
  <si>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</si>
  <si>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</si>
  <si>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</si>
  <si>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</si>
  <si>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</si>
  <si>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</si>
  <si>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</si>
  <si>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</si>
  <si>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</si>
  <si>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</si>
  <si>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</si>
  <si>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</si>
  <si>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</si>
  <si>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</si>
  <si>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</si>
  <si>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</si>
  <si>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</si>
  <si>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</si>
  <si>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</si>
  <si>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</si>
  <si>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</si>
  <si>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</si>
  <si>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</si>
  <si>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</si>
  <si>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</si>
  <si>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</si>
  <si>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</si>
  <si>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</si>
  <si>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</si>
  <si>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</si>
  <si>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</si>
  <si>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</si>
  <si>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</si>
  <si>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</si>
  <si>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</si>
  <si>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</si>
  <si>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</si>
  <si>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</si>
  <si>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</si>
  <si>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</si>
  <si>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</si>
  <si>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</si>
  <si>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</si>
  <si>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</si>
  <si>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</si>
  <si>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</si>
  <si>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</si>
  <si>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</si>
  <si>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</si>
  <si>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</si>
  <si>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</si>
  <si>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</si>
  <si>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</si>
  <si>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</si>
  <si>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</si>
  <si>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</si>
  <si>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</si>
  <si>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</si>
  <si>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</si>
  <si>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</si>
  <si>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</si>
  <si>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</si>
  <si>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</si>
  <si>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</si>
  <si>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</si>
  <si>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</si>
  <si>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</si>
  <si>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</si>
  <si>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</si>
  <si>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</si>
  <si>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</si>
  <si>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</si>
  <si>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</si>
  <si>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</si>
  <si>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</si>
  <si>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</si>
  <si>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</si>
  <si>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</si>
  <si>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</si>
  <si>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</si>
  <si>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</si>
  <si>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</si>
  <si>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</si>
  <si>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</si>
  <si>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</si>
  <si>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</si>
  <si>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</si>
  <si>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</si>
  <si>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</si>
  <si>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</si>
  <si>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</si>
  <si>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</si>
  <si>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</si>
  <si>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</si>
  <si>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</si>
  <si>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</si>
  <si>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</si>
  <si>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</si>
  <si>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</si>
  <si>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</si>
  <si>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</si>
  <si>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</si>
  <si>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</si>
  <si>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</si>
  <si>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</si>
  <si>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</si>
  <si>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</si>
  <si>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</si>
  <si>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</si>
  <si>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</si>
  <si>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</si>
  <si>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</si>
  <si>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</si>
  <si>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</si>
  <si>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</si>
  <si>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</si>
  <si>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</si>
  <si>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</si>
  <si>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</si>
  <si>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</si>
  <si>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</si>
  <si>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</si>
  <si>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</si>
  <si>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</si>
  <si>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</si>
  <si>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</si>
  <si>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</si>
  <si>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</si>
  <si>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</si>
  <si>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</si>
  <si>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</si>
  <si>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</si>
  <si>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</si>
  <si>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</si>
  <si>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</si>
  <si>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</si>
  <si>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</si>
  <si>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</si>
  <si>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</si>
  <si>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</si>
  <si>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</si>
  <si>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</si>
  <si>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</si>
  <si>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</si>
  <si>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</si>
  <si>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</si>
  <si>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</si>
  <si>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</si>
  <si>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</si>
  <si>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</si>
  <si>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</si>
  <si>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</si>
  <si>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</si>
  <si>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</si>
  <si>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</si>
  <si>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</si>
  <si>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</si>
  <si>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</si>
  <si>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</si>
  <si>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</si>
  <si>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</si>
  <si>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</si>
  <si>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</si>
  <si>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</si>
  <si>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</si>
  <si>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</si>
  <si>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</si>
  <si>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</si>
  <si>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</si>
  <si>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</si>
  <si>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</si>
  <si>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</si>
  <si>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</si>
  <si>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</si>
  <si>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</si>
  <si>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</si>
  <si>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</si>
  <si>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</si>
  <si>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</si>
  <si>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</si>
  <si>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</si>
  <si>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</si>
  <si>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</si>
  <si>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</si>
  <si>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</si>
  <si>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</si>
  <si>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</si>
  <si>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</si>
  <si>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</si>
  <si>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</si>
  <si>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</si>
  <si>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</si>
  <si>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</si>
  <si>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</si>
  <si>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</si>
  <si>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</si>
  <si>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</si>
  <si>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</si>
  <si>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</si>
  <si>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</si>
  <si>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</si>
  <si>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</si>
  <si>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</si>
  <si>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</si>
  <si>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</si>
  <si>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</si>
  <si>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</si>
  <si>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</si>
  <si>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</si>
  <si>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</si>
  <si>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</si>
  <si>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</si>
  <si>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</si>
  <si>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</si>
  <si>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</si>
  <si>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</si>
  <si>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</si>
  <si>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</si>
  <si>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</si>
  <si>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</si>
  <si>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</si>
  <si>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</si>
  <si>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</si>
  <si>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</si>
  <si>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</si>
  <si>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</si>
  <si>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</si>
  <si>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</si>
  <si>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</si>
  <si>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</si>
  <si>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</si>
  <si>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</si>
  <si>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</si>
  <si>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</si>
  <si>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</si>
  <si>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</si>
  <si>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</si>
  <si>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</si>
  <si>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</si>
  <si>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</si>
  <si>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</si>
  <si>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</si>
  <si>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</si>
  <si>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</si>
  <si>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</si>
  <si>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</si>
  <si>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</si>
  <si>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</si>
  <si>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</si>
  <si>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</si>
  <si>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</si>
  <si>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</si>
  <si>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</si>
  <si>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</si>
  <si>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</si>
  <si>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</si>
  <si>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</si>
  <si>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</si>
  <si>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</si>
  <si>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</si>
  <si>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</si>
  <si>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</si>
  <si>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</si>
  <si>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</si>
  <si>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</si>
  <si>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</si>
  <si>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</si>
  <si>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</si>
  <si>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</si>
  <si>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</si>
  <si>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</si>
  <si>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</si>
  <si>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</si>
  <si>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</si>
  <si>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</si>
  <si>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</si>
  <si>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</si>
  <si>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</si>
  <si>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</si>
  <si>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</si>
  <si>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</si>
  <si>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</si>
  <si>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</si>
  <si>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</si>
  <si>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</si>
  <si>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</si>
  <si>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</si>
  <si>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</si>
  <si>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</si>
  <si>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</si>
  <si>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</si>
  <si>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</si>
  <si>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</si>
  <si>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</si>
  <si>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</si>
  <si>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</si>
  <si>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</si>
  <si>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</si>
  <si>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</si>
  <si>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</si>
  <si>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</si>
  <si>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</si>
  <si>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</si>
  <si>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</si>
  <si>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</si>
  <si>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</si>
  <si>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</si>
  <si>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</si>
  <si>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</si>
  <si>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</si>
  <si>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</si>
  <si>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</si>
  <si>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</si>
  <si>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</si>
  <si>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</si>
  <si>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</si>
  <si>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</si>
  <si>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</si>
  <si>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</si>
  <si>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</si>
  <si>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</si>
  <si>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</si>
  <si>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</si>
  <si>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</si>
  <si>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</si>
  <si>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</si>
  <si>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</si>
  <si>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</si>
  <si>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</si>
  <si>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</si>
  <si>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</si>
  <si>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</si>
  <si>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</si>
  <si>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</si>
  <si>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</si>
  <si>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</si>
  <si>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</si>
  <si>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</si>
  <si>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</si>
  <si>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</si>
  <si>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</si>
  <si>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</si>
  <si>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</si>
  <si>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</si>
  <si>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</si>
  <si>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</si>
  <si>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</si>
  <si>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</si>
  <si>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</si>
  <si>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</si>
  <si>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</si>
  <si>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</si>
  <si>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</si>
  <si>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</si>
  <si>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</si>
  <si>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</si>
  <si>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</si>
  <si>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</si>
  <si>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</si>
  <si>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</si>
  <si>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</si>
  <si>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</si>
  <si>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</si>
  <si>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</si>
  <si>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</si>
  <si>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</si>
  <si>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</si>
  <si>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</si>
  <si>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</si>
  <si>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</si>
  <si>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</si>
  <si>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</si>
  <si>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</si>
  <si>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</si>
  <si>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</si>
  <si>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</si>
  <si>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</si>
  <si>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</si>
  <si>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</si>
  <si>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</si>
  <si>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</si>
  <si>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</si>
  <si>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</si>
  <si>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</si>
  <si>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</si>
  <si>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</si>
  <si>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</si>
  <si>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</si>
  <si>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</si>
  <si>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</si>
  <si>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</si>
  <si>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</si>
  <si>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</si>
  <si>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</si>
  <si>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</si>
  <si>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</si>
  <si>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</si>
  <si>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</si>
  <si>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</si>
  <si>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</si>
  <si>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</si>
  <si>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</si>
  <si>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</si>
  <si>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</si>
  <si>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</si>
  <si>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</si>
  <si>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</si>
  <si>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</si>
  <si>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</si>
  <si>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</si>
  <si>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</si>
  <si>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</si>
  <si>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</si>
  <si>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</si>
  <si>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</si>
  <si>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</si>
  <si>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</si>
  <si>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</si>
  <si>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</si>
  <si>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</si>
  <si>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</si>
  <si>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</si>
  <si>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</si>
  <si>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</si>
  <si>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</si>
  <si>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</si>
  <si>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</si>
  <si>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</si>
  <si>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</si>
  <si>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</si>
  <si>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</si>
  <si>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</si>
  <si>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</si>
  <si>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</si>
  <si>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</si>
  <si>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</si>
  <si>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</si>
  <si>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</si>
  <si>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</si>
  <si>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</si>
  <si>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</si>
  <si>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</si>
  <si>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</si>
  <si>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</si>
  <si>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</si>
  <si>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</si>
  <si>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</si>
  <si>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</si>
  <si>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</si>
  <si>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</si>
  <si>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</si>
  <si>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</si>
  <si>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</si>
  <si>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</si>
  <si>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</si>
  <si>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</si>
  <si>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</si>
  <si>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</si>
  <si>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</si>
  <si>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</si>
  <si>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</si>
  <si>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</si>
  <si>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</si>
  <si>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</si>
  <si>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</si>
  <si>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</si>
  <si>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</si>
  <si>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</si>
  <si>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</si>
  <si>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</si>
  <si>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</si>
  <si>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</si>
  <si>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</si>
  <si>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</si>
  <si>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</si>
  <si>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</si>
  <si>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</si>
  <si>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</si>
  <si>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</si>
  <si>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</si>
  <si>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</si>
  <si>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</si>
  <si>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</si>
  <si>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</si>
  <si>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</si>
  <si>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</si>
  <si>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</si>
  <si>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</si>
  <si>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</si>
  <si>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</si>
  <si>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</si>
  <si>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</si>
  <si>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</si>
  <si>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</si>
  <si>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</si>
  <si>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</si>
  <si>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</si>
  <si>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</si>
  <si>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</si>
  <si>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</si>
  <si>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</si>
  <si>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</si>
  <si>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</si>
  <si>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</si>
  <si>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</si>
  <si>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</si>
  <si>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</si>
  <si>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</si>
  <si>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</si>
  <si>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</si>
  <si>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</si>
  <si>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</si>
  <si>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</si>
  <si>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</si>
  <si>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</si>
  <si>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</si>
  <si>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</si>
  <si>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</si>
  <si>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</si>
  <si>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</si>
  <si>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</si>
  <si>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</si>
  <si>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</si>
  <si>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</si>
  <si>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</si>
  <si>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</si>
  <si>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</si>
  <si>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</si>
  <si>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</si>
  <si>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</si>
  <si>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</si>
  <si>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</si>
  <si>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</si>
  <si>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</si>
  <si>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</si>
  <si>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</si>
  <si>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</si>
  <si>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</si>
  <si>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</si>
  <si>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</si>
  <si>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</si>
  <si>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</si>
  <si>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</si>
  <si>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</si>
  <si>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</si>
  <si>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</si>
  <si>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</si>
  <si>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</si>
  <si>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</si>
  <si>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</si>
  <si>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</si>
  <si>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</si>
  <si>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</si>
  <si>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</si>
  <si>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</si>
  <si>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</si>
  <si>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</si>
  <si>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</si>
  <si>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</si>
  <si>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</si>
  <si>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</si>
  <si>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</si>
  <si>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</si>
  <si>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</si>
  <si>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</si>
  <si>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</si>
  <si>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</si>
  <si>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</si>
  <si>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</si>
  <si>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</si>
  <si>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</si>
  <si>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</si>
  <si>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</si>
  <si>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</si>
  <si>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</si>
  <si>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</si>
  <si>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</si>
  <si>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</si>
  <si>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</si>
  <si>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</si>
  <si>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</si>
  <si>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</si>
  <si>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</si>
  <si>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</si>
  <si>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</si>
  <si>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</si>
  <si>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</si>
  <si>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</si>
  <si>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</si>
  <si>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</si>
  <si>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</si>
  <si>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</si>
  <si>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</si>
  <si>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</si>
  <si>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</si>
  <si>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</si>
  <si>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</si>
  <si>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</si>
  <si>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</si>
  <si>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</si>
  <si>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</si>
  <si>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</si>
  <si>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</si>
  <si>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</si>
  <si>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</si>
  <si>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</si>
  <si>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</si>
  <si>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</si>
  <si>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</si>
  <si>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</si>
  <si>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</si>
  <si>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</si>
  <si>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</si>
  <si>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</si>
  <si>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</si>
  <si>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</si>
  <si>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</si>
  <si>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</si>
  <si>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</si>
  <si>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</si>
  <si>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</si>
  <si>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</si>
  <si>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</si>
  <si>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</si>
  <si>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</si>
  <si>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</si>
  <si>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</si>
  <si>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</si>
  <si>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</si>
  <si>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</si>
  <si>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</si>
  <si>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</si>
  <si>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</si>
  <si>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</si>
  <si>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</si>
  <si>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</si>
  <si>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</si>
  <si>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</si>
  <si>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</si>
  <si>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</si>
  <si>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</si>
  <si>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</si>
  <si>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</si>
  <si>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</si>
  <si>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</si>
  <si>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</si>
  <si>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</si>
  <si>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</si>
  <si>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</si>
  <si>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</si>
  <si>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</si>
  <si>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</si>
  <si>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</si>
  <si>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</si>
  <si>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</si>
  <si>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</si>
  <si>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</si>
  <si>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</si>
  <si>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</si>
  <si>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</si>
  <si>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</si>
  <si>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</si>
  <si>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</si>
  <si>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</si>
  <si>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</si>
  <si>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</si>
  <si>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</si>
  <si>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</si>
  <si>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</si>
  <si>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</si>
  <si>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</si>
  <si>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</si>
  <si>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</si>
  <si>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</si>
  <si>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</si>
  <si>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</si>
  <si>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</si>
  <si>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</si>
  <si>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</si>
  <si>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</si>
  <si>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</si>
  <si>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</si>
  <si>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</si>
  <si>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</si>
  <si>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</si>
  <si>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</si>
  <si>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</si>
  <si>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</si>
  <si>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</si>
  <si>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</si>
  <si>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</si>
  <si>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</si>
  <si>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</si>
  <si>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</si>
  <si>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</si>
  <si>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</si>
  <si>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</si>
  <si>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</si>
  <si>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</si>
  <si>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</si>
  <si>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</si>
  <si>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</si>
  <si>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</si>
  <si>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</si>
  <si>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</si>
  <si>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</si>
  <si>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</si>
  <si>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</si>
  <si>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</si>
  <si>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</si>
  <si>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</si>
  <si>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</si>
  <si>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</si>
  <si>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</si>
  <si>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</si>
  <si>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</si>
  <si>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</si>
  <si>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</si>
  <si>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</si>
  <si>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</si>
  <si>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</si>
  <si>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</si>
  <si>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</si>
  <si>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</si>
  <si>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</si>
  <si>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</si>
  <si>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</si>
  <si>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</si>
  <si>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</si>
  <si>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</si>
  <si>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</si>
  <si>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</si>
  <si>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</si>
  <si>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</si>
  <si>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</si>
  <si>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</si>
  <si>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</si>
  <si>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</si>
  <si>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</si>
  <si>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</si>
  <si>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</si>
  <si>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</si>
  <si>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</si>
  <si>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</si>
  <si>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</si>
  <si>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</si>
  <si>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</si>
  <si>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</si>
  <si>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</si>
  <si>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</si>
  <si>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</si>
  <si>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</si>
  <si>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</si>
  <si>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</si>
  <si>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</si>
  <si>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</si>
  <si>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</si>
  <si>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</si>
  <si>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</si>
  <si>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</si>
  <si>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</si>
  <si>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</si>
  <si>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</si>
  <si>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</si>
  <si>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</si>
  <si>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</si>
  <si>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</si>
  <si>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</si>
  <si>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</si>
  <si>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</si>
  <si>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</si>
  <si>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</si>
  <si>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</si>
  <si>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</si>
  <si>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</si>
  <si>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</si>
  <si>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</si>
  <si>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</si>
  <si>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</si>
  <si>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</si>
  <si>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</si>
  <si>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</si>
  <si>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</si>
  <si>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</si>
  <si>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</si>
  <si>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</si>
  <si>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</si>
  <si>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</si>
  <si>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</si>
  <si>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</si>
  <si>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</si>
  <si>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</si>
  <si>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</si>
  <si>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</si>
  <si>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</si>
  <si>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</si>
  <si>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</si>
  <si>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</si>
  <si>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</si>
  <si>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</si>
  <si>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</si>
  <si>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</si>
  <si>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</si>
  <si>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</si>
  <si>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</si>
  <si>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</si>
  <si>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</si>
  <si>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</si>
  <si>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</si>
  <si>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</si>
  <si>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</si>
  <si>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</si>
  <si>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</si>
  <si>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</si>
  <si>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</si>
  <si>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</si>
  <si>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</si>
  <si>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</si>
  <si>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</si>
  <si>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</si>
  <si>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</si>
  <si>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</si>
  <si>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</si>
  <si>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</si>
  <si>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</si>
  <si>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</si>
  <si>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</si>
  <si>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</si>
  <si>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</si>
  <si>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</si>
  <si>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</si>
  <si>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</si>
  <si>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</si>
  <si>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</si>
  <si>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</si>
  <si>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</si>
  <si>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</si>
  <si>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</si>
  <si>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</si>
  <si>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</si>
  <si>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</si>
  <si>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</si>
  <si>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</si>
  <si>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</si>
  <si>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</si>
  <si>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</si>
  <si>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</si>
  <si>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</si>
  <si>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</si>
  <si>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</si>
  <si>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</si>
  <si>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</si>
  <si>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</si>
  <si>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</si>
  <si>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</si>
  <si>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</si>
  <si>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</si>
  <si>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</si>
  <si>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</si>
  <si>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</si>
  <si>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</si>
  <si>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</si>
  <si>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</si>
  <si>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</si>
  <si>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</si>
  <si>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</si>
  <si>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</si>
  <si>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</si>
  <si>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</si>
  <si>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</si>
  <si>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</si>
  <si>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</si>
  <si>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</si>
  <si>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</si>
  <si>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</si>
  <si>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</si>
  <si>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</si>
  <si>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</si>
  <si>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</si>
  <si>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</si>
  <si>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</si>
  <si>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</si>
  <si>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</si>
  <si>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</si>
  <si>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</si>
  <si>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</si>
  <si>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</si>
  <si>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</si>
  <si>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</si>
  <si>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</si>
  <si>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</si>
  <si>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</si>
  <si>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</si>
  <si>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</si>
  <si>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</si>
  <si>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</si>
  <si>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</si>
  <si>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</si>
  <si>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</si>
  <si>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</si>
  <si>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</si>
  <si>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</si>
  <si>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</si>
  <si>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</si>
  <si>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</si>
  <si>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</si>
  <si>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</si>
  <si>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</si>
  <si>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</si>
  <si>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</si>
  <si>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</si>
  <si>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</si>
  <si>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</si>
  <si>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</si>
  <si>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</si>
  <si>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</si>
  <si>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</si>
  <si>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</si>
  <si>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</si>
  <si>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</si>
  <si>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</si>
  <si>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</si>
  <si>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</si>
  <si>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</si>
  <si>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</si>
  <si>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</si>
  <si>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</si>
  <si>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</si>
  <si>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</si>
  <si>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</si>
  <si>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</si>
  <si>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</si>
  <si>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</si>
  <si>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</si>
  <si>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</si>
  <si>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</si>
  <si>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</si>
  <si>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</si>
  <si>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</si>
  <si>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</si>
  <si>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</si>
  <si>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</si>
  <si>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</si>
  <si>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</si>
  <si>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</si>
  <si>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</si>
  <si>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</si>
  <si>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</si>
  <si>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</si>
  <si>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</si>
  <si>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</si>
  <si>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</si>
  <si>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</si>
  <si>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</si>
  <si>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</si>
  <si>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</si>
  <si>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</si>
  <si>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</si>
  <si>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</si>
  <si>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</si>
  <si>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</si>
  <si>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</si>
  <si>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</si>
  <si>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</si>
  <si>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</si>
  <si>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</si>
  <si>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</si>
  <si>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</si>
  <si>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</si>
  <si>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</si>
  <si>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</si>
  <si>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</si>
  <si>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</si>
  <si>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</si>
  <si>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</si>
  <si>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</si>
  <si>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</si>
  <si>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</si>
  <si>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</si>
  <si>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</si>
  <si>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</si>
  <si>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</si>
  <si>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</si>
  <si>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</si>
  <si>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</si>
  <si>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</si>
  <si>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</si>
  <si>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</si>
  <si>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</si>
  <si>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</si>
  <si>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</si>
  <si>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</si>
  <si>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</si>
  <si>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</si>
  <si>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</si>
  <si>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</si>
  <si>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</si>
  <si>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</si>
  <si>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</si>
  <si>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</si>
  <si>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</si>
  <si>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</si>
  <si>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</si>
  <si>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</si>
  <si>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</si>
  <si>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</si>
  <si>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</si>
  <si>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</si>
  <si>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</si>
  <si>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</si>
  <si>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</si>
  <si>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</si>
  <si>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</si>
  <si>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</si>
  <si>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</si>
  <si>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</si>
  <si>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</si>
  <si>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</si>
  <si>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</si>
  <si>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</si>
  <si>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</si>
  <si>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</si>
  <si>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</si>
  <si>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</si>
  <si>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</si>
  <si>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</si>
  <si>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</si>
  <si>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</si>
  <si>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</si>
  <si>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</si>
  <si>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</si>
  <si>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</si>
  <si>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</si>
  <si>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</si>
  <si>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</si>
  <si>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</si>
  <si>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</si>
  <si>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</si>
  <si>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</si>
  <si>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</si>
  <si>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</si>
  <si>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</si>
  <si>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</si>
  <si>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</si>
  <si>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</si>
  <si>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</si>
  <si>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</si>
  <si>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</si>
  <si>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</si>
  <si>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</si>
  <si>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</si>
  <si>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</si>
  <si>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</si>
  <si>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</si>
  <si>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</si>
  <si>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</si>
  <si>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</si>
  <si>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</si>
  <si>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</si>
  <si>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</si>
  <si>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</si>
  <si>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</si>
  <si>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</si>
  <si>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</si>
  <si>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</si>
  <si>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</si>
  <si>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</si>
  <si>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</si>
  <si>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</si>
  <si>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</si>
  <si>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</si>
  <si>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</si>
  <si>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</si>
  <si>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</si>
  <si>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</si>
  <si>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</si>
  <si>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</si>
  <si>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</si>
  <si>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</si>
  <si>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</si>
  <si>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</si>
  <si>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</si>
  <si>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</si>
  <si>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</si>
  <si>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</si>
  <si>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</si>
  <si>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</si>
  <si>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</si>
  <si>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</si>
  <si>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</si>
  <si>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</si>
  <si>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</si>
  <si>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</si>
  <si>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</si>
  <si>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</si>
  <si>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</si>
  <si>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</si>
  <si>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</si>
  <si>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</si>
  <si>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</si>
  <si>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</si>
  <si>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</si>
  <si>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</si>
  <si>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</si>
  <si>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</si>
  <si>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</si>
  <si>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</si>
  <si>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</si>
  <si>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</si>
  <si>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</si>
  <si>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</si>
  <si>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</si>
  <si>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</si>
  <si>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</si>
  <si>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</si>
  <si>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</si>
  <si>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</si>
  <si>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</si>
  <si>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</si>
  <si>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</si>
  <si>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</si>
  <si>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</si>
  <si>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</si>
  <si>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</si>
  <si>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</si>
  <si>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</si>
  <si>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</si>
  <si>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</si>
  <si>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</si>
  <si>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</si>
  <si>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</si>
  <si>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</si>
  <si>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</si>
  <si>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</si>
  <si>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</si>
  <si>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</si>
  <si>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</si>
  <si>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</si>
  <si>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</si>
  <si>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</si>
  <si>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</si>
  <si>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</si>
  <si>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</si>
  <si>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</si>
  <si>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</si>
  <si>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</si>
  <si>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</si>
  <si>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</si>
  <si>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</si>
  <si>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</si>
  <si>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</si>
  <si>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</si>
  <si>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</si>
  <si>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</si>
  <si>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</si>
  <si>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</si>
  <si>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</si>
  <si>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</si>
  <si>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</si>
  <si>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</si>
  <si>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</si>
  <si>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</si>
  <si>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</si>
  <si>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</si>
  <si>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</si>
  <si>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</si>
  <si>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</si>
  <si>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</si>
  <si>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</si>
  <si>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</si>
  <si>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</si>
  <si>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</si>
  <si>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</si>
  <si>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</si>
  <si>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</si>
  <si>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</si>
  <si>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</si>
  <si>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</si>
  <si>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</si>
  <si>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</si>
  <si>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</si>
  <si>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</si>
  <si>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</si>
  <si>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</si>
  <si>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</si>
  <si>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</si>
  <si>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</si>
  <si>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</si>
  <si>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</si>
  <si>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</si>
  <si>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</si>
  <si>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</si>
  <si>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</si>
  <si>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</si>
  <si>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</si>
  <si>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</si>
  <si>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</si>
  <si>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</si>
  <si>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</si>
  <si>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</si>
  <si>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</si>
  <si>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</si>
  <si>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</si>
  <si>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</si>
  <si>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</si>
  <si>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</si>
  <si>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</si>
  <si>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</si>
  <si>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</si>
  <si>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</si>
  <si>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</si>
  <si>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</si>
  <si>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</si>
  <si>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</si>
  <si>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</si>
  <si>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</si>
  <si>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</si>
  <si>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</si>
  <si>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</si>
  <si>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</si>
  <si>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</si>
  <si>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</si>
  <si>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</si>
  <si>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</si>
  <si>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</si>
  <si>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</si>
  <si>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</si>
  <si>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</si>
  <si>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</si>
  <si>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</si>
  <si>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</si>
  <si>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</si>
  <si>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</si>
  <si>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</si>
  <si>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</si>
  <si>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</si>
  <si>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</si>
  <si>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</si>
  <si>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</si>
  <si>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</si>
  <si>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</si>
  <si>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</si>
  <si>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</si>
  <si>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</si>
  <si>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</si>
  <si>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</si>
  <si>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</si>
  <si>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</si>
  <si>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</si>
  <si>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</si>
  <si>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</si>
  <si>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</si>
  <si>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</si>
  <si>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</si>
  <si>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</si>
  <si>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</si>
  <si>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</si>
  <si>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</si>
  <si>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</si>
  <si>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</si>
  <si>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</si>
  <si>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</si>
  <si>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</si>
  <si>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</si>
  <si>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</si>
  <si>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</si>
  <si>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</si>
  <si>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</si>
  <si>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</si>
  <si>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</si>
  <si>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</si>
  <si>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</si>
  <si>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</si>
  <si>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</si>
  <si>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</si>
  <si>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</si>
  <si>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</si>
  <si>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</si>
  <si>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</si>
  <si>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</si>
  <si>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</si>
  <si>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</si>
  <si>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</si>
  <si>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</si>
  <si>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</si>
  <si>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</si>
  <si>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</si>
  <si>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</si>
  <si>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</si>
  <si>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</si>
  <si>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</si>
  <si>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</si>
  <si>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</si>
  <si>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</si>
  <si>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</si>
  <si>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</si>
  <si>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</si>
  <si>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</si>
  <si>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</si>
  <si>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</si>
  <si>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</si>
  <si>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</si>
  <si>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</si>
  <si>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</si>
  <si>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</si>
  <si>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</si>
  <si>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</si>
  <si>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</si>
  <si>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</si>
  <si>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</si>
  <si>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</si>
  <si>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</si>
  <si>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</si>
  <si>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</si>
  <si>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</si>
  <si>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</si>
  <si>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</si>
  <si>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</si>
  <si>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</si>
  <si>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</si>
  <si>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</si>
  <si>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</si>
  <si>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</si>
  <si>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</si>
  <si>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</si>
  <si>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</si>
  <si>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</si>
  <si>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</si>
  <si>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</si>
  <si>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</si>
  <si>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</si>
  <si>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</si>
  <si>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</si>
  <si>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</si>
  <si>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</si>
  <si>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</si>
  <si>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</si>
  <si>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</si>
  <si>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</si>
  <si>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</si>
  <si>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</si>
  <si>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</si>
  <si>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</si>
  <si>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</si>
  <si>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</si>
  <si>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</si>
  <si>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</si>
  <si>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</si>
  <si>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</si>
  <si>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</si>
  <si>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</si>
  <si>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</si>
  <si>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</si>
  <si>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</si>
  <si>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</si>
  <si>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</si>
  <si>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</si>
  <si>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</si>
  <si>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</si>
  <si>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</si>
  <si>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</si>
  <si>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</si>
  <si>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</si>
  <si>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</si>
  <si>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</si>
  <si>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</si>
  <si>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</si>
  <si>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</si>
  <si>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</si>
  <si>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</si>
  <si>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</si>
  <si>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</si>
  <si>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</si>
  <si>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</si>
  <si>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</si>
  <si>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</si>
  <si>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</si>
  <si>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</si>
  <si>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</si>
  <si>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</si>
  <si>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</si>
  <si>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</si>
  <si>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</si>
  <si>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</si>
  <si>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</si>
  <si>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</si>
  <si>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</si>
  <si>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</si>
  <si>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</si>
  <si>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</si>
  <si>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</si>
  <si>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</si>
  <si>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</si>
  <si>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</si>
  <si>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</si>
  <si>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</si>
  <si>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</si>
  <si>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</si>
  <si>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</si>
  <si>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</si>
  <si>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</si>
  <si>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</si>
  <si>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</si>
  <si>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</si>
  <si>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</si>
  <si>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</si>
  <si>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</si>
  <si>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</si>
  <si>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</si>
  <si>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</si>
  <si>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</si>
  <si>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</si>
  <si>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</si>
  <si>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</si>
  <si>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</si>
  <si>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</si>
  <si>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</si>
  <si>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</si>
  <si>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</si>
  <si>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</si>
  <si>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</si>
  <si>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</si>
  <si>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</si>
  <si>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</si>
  <si>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</si>
  <si>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</si>
  <si>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</si>
  <si>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</si>
  <si>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</si>
  <si>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</si>
  <si>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</si>
  <si>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</si>
  <si>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</si>
  <si>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</si>
  <si>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</si>
  <si>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</si>
  <si>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</si>
  <si>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</si>
  <si>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</si>
  <si>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</si>
  <si>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</si>
  <si>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</si>
  <si>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</si>
  <si>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</si>
  <si>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</si>
  <si>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</si>
  <si>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</si>
  <si>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</si>
  <si>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</si>
  <si>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</si>
  <si>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</si>
  <si>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</si>
  <si>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</si>
  <si>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</si>
  <si>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</si>
  <si>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</si>
  <si>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</si>
  <si>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</si>
  <si>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</si>
  <si>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</si>
  <si>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</si>
  <si>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</si>
  <si>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</si>
  <si>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</si>
  <si>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</si>
  <si>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</si>
  <si>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</si>
  <si>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</si>
  <si>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</si>
  <si>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</si>
  <si>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</si>
  <si>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</si>
  <si>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</si>
  <si>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</si>
  <si>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</si>
  <si>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</si>
  <si>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</si>
  <si>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</si>
  <si>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</si>
  <si>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</si>
  <si>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</si>
  <si>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</si>
  <si>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</si>
  <si>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</si>
  <si>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</si>
  <si>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</si>
  <si>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</si>
  <si>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</si>
  <si>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</si>
  <si>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</si>
  <si>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</si>
  <si>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</si>
  <si>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</si>
  <si>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</si>
  <si>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</si>
  <si>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</si>
  <si>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</si>
  <si>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</si>
  <si>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</si>
  <si>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</si>
  <si>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</si>
  <si>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</si>
  <si>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</si>
  <si>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</si>
  <si>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</si>
  <si>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</si>
  <si>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</si>
  <si>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</si>
  <si>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</si>
  <si>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</si>
  <si>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</si>
  <si>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</si>
  <si>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</si>
  <si>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</si>
  <si>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</si>
  <si>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</si>
  <si>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</si>
  <si>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</si>
  <si>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</si>
  <si>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</si>
  <si>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</si>
  <si>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</si>
  <si>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</si>
  <si>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</si>
  <si>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</si>
  <si>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</si>
  <si>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</si>
  <si>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</si>
  <si>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</si>
  <si>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</si>
  <si>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</si>
  <si>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</si>
  <si>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</si>
  <si>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</si>
  <si>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</si>
  <si>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</si>
  <si>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</si>
  <si>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</si>
  <si>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</si>
  <si>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</si>
  <si>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</si>
  <si>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</si>
  <si>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</si>
  <si>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</si>
  <si>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</si>
  <si>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</si>
  <si>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</si>
  <si>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</si>
  <si>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</si>
  <si>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</si>
  <si>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</si>
  <si>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</si>
  <si>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</si>
  <si>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</si>
  <si>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</si>
  <si>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</si>
  <si>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</si>
  <si>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</si>
  <si>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</si>
  <si>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</si>
  <si>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</si>
  <si>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</si>
  <si>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</si>
  <si>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</si>
  <si>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</si>
  <si>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</si>
  <si>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</si>
  <si>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</si>
  <si>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</si>
  <si>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</si>
  <si>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</si>
  <si>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</si>
  <si>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</si>
  <si>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</si>
  <si>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</si>
  <si>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</si>
  <si>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</si>
  <si>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</si>
  <si>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</si>
  <si>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</si>
  <si>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</si>
  <si>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</si>
  <si>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</si>
  <si>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</si>
  <si>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</si>
  <si>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</si>
  <si>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</si>
  <si>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</si>
  <si>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</si>
  <si>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</si>
  <si>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</si>
  <si>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</si>
  <si>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</si>
  <si>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</si>
  <si>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</si>
  <si>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</si>
  <si>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</si>
  <si>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</si>
  <si>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</si>
  <si>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</si>
  <si>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</si>
  <si>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</si>
  <si>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</si>
  <si>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</si>
  <si>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</si>
  <si>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</si>
  <si>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</si>
  <si>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</si>
  <si>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</si>
  <si>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</si>
  <si>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</si>
  <si>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</si>
  <si>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</si>
  <si>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</si>
  <si>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</si>
  <si>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</si>
  <si>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</si>
  <si>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</si>
  <si>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</si>
  <si>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</si>
  <si>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</si>
  <si>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</si>
  <si>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</si>
  <si>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</si>
  <si>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</si>
  <si>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</si>
  <si>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</si>
  <si>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</si>
  <si>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</si>
  <si>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</si>
  <si>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</si>
  <si>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</si>
  <si>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</si>
  <si>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</si>
  <si>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</si>
  <si>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</si>
  <si>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</si>
  <si>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</si>
  <si>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</si>
  <si>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</si>
  <si>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</si>
  <si>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</si>
  <si>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</si>
  <si>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</si>
  <si>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</si>
  <si>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</si>
  <si>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</si>
  <si>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</si>
  <si>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</si>
  <si>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</si>
  <si>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</si>
  <si>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</si>
  <si>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</si>
  <si>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</si>
  <si>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</si>
  <si>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</si>
  <si>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</si>
  <si>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</si>
  <si>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</si>
  <si>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</si>
  <si>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</si>
  <si>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</si>
  <si>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</si>
  <si>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</si>
  <si>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</si>
  <si>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</si>
  <si>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</si>
  <si>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</si>
  <si>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</si>
  <si>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</si>
  <si>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</si>
  <si>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</si>
  <si>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</si>
  <si>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</si>
  <si>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</si>
  <si>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</si>
  <si>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</si>
  <si>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</si>
  <si>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</si>
  <si>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</si>
  <si>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</si>
  <si>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</si>
  <si>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</si>
  <si>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</si>
  <si>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</si>
  <si>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</si>
  <si>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</si>
  <si>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</si>
  <si>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</si>
  <si>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</si>
  <si>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</si>
  <si>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</si>
  <si>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</si>
  <si>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</si>
  <si>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</si>
  <si>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</si>
  <si>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</si>
  <si>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</si>
  <si>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</si>
  <si>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</si>
  <si>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</si>
  <si>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</si>
  <si>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</si>
  <si>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</si>
  <si>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</si>
  <si>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</si>
  <si>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</si>
  <si>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</si>
  <si>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</si>
  <si>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</si>
  <si>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</si>
  <si>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</si>
  <si>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</si>
  <si>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</si>
  <si>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</si>
  <si>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</si>
  <si>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</si>
  <si>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</si>
  <si>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</si>
  <si>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</si>
  <si>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</si>
  <si>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</si>
  <si>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</si>
  <si>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</si>
  <si>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</si>
  <si>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</si>
  <si>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</si>
  <si>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</si>
  <si>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</si>
  <si>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</si>
  <si>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</si>
  <si>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</si>
  <si>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</si>
  <si>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</si>
  <si>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</si>
  <si>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</si>
  <si>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</si>
  <si>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</si>
  <si>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</si>
  <si>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</si>
  <si>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</si>
  <si>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</si>
  <si>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</si>
  <si>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</si>
  <si>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</si>
  <si>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</si>
  <si>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</si>
  <si>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</si>
  <si>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</si>
  <si>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</si>
  <si>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</si>
  <si>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</si>
  <si>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</si>
  <si>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</si>
  <si>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</si>
  <si>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</si>
  <si>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</si>
  <si>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</si>
  <si>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</si>
  <si>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</si>
  <si>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</si>
  <si>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</si>
  <si>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</si>
  <si>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</si>
  <si>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</si>
  <si>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</si>
  <si>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</si>
  <si>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</si>
  <si>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</si>
  <si>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</si>
  <si>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</si>
  <si>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</si>
  <si>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</si>
  <si>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</si>
  <si>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</si>
  <si>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</si>
  <si>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</si>
  <si>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</si>
  <si>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</si>
  <si>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</si>
  <si>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</si>
  <si>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</si>
  <si>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</si>
  <si>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</si>
  <si>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</si>
  <si>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</si>
  <si>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</si>
  <si>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</si>
  <si>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</si>
  <si>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</si>
  <si>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</si>
  <si>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</si>
  <si>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</si>
  <si>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</si>
  <si>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</si>
  <si>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</si>
  <si>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</si>
  <si>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</si>
  <si>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</si>
  <si>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</si>
  <si>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</si>
  <si>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</si>
  <si>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</si>
  <si>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</si>
  <si>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</si>
  <si>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</si>
  <si>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</si>
  <si>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</si>
  <si>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</si>
  <si>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</si>
  <si>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</si>
  <si>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</si>
  <si>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</si>
  <si>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</si>
  <si>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</si>
  <si>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</si>
  <si>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</si>
  <si>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</si>
  <si>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</si>
  <si>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</si>
  <si>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</si>
  <si>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</si>
  <si>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</si>
  <si>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</si>
  <si>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</si>
  <si>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</si>
  <si>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</si>
  <si>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</si>
  <si>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</si>
  <si>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</si>
  <si>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</si>
  <si>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</si>
  <si>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</si>
  <si>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</si>
  <si>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</si>
  <si>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</si>
  <si>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</si>
  <si>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</si>
  <si>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</si>
  <si>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</si>
  <si>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</si>
  <si>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</si>
  <si>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</si>
  <si>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</si>
  <si>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</si>
  <si>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</si>
  <si>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</si>
  <si>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</si>
  <si>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</si>
  <si>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</si>
  <si>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</si>
  <si>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</si>
  <si>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</si>
  <si>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</si>
  <si>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</si>
  <si>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</si>
  <si>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</si>
  <si>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</si>
  <si>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</si>
  <si>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</si>
  <si>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</si>
  <si>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</si>
  <si>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</si>
  <si>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</si>
  <si>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</si>
  <si>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</si>
  <si>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</si>
  <si>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</si>
  <si>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</si>
  <si>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</si>
  <si>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</si>
  <si>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</si>
  <si>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</si>
  <si>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</si>
  <si>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</si>
  <si>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</si>
  <si>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</si>
  <si>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</si>
  <si>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</si>
  <si>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</si>
  <si>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</si>
  <si>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</si>
  <si>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</si>
  <si>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</si>
  <si>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</si>
  <si>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</si>
  <si>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</si>
  <si>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</si>
  <si>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</si>
  <si>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</si>
  <si>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</si>
  <si>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</si>
  <si>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</si>
  <si>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</si>
  <si>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</si>
  <si>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</si>
  <si>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</si>
  <si>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</si>
  <si>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</si>
  <si>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</si>
  <si>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</si>
  <si>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</si>
  <si>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</si>
  <si>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</si>
  <si>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</si>
  <si>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</si>
  <si>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</si>
  <si>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</si>
  <si>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</si>
  <si>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</si>
  <si>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</si>
  <si>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</si>
  <si>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</si>
  <si>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</si>
  <si>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</si>
  <si>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</si>
  <si>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</si>
  <si>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</si>
  <si>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</si>
  <si>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</si>
  <si>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</si>
  <si>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</si>
  <si>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</si>
  <si>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</si>
  <si>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</si>
  <si>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</si>
  <si>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</si>
  <si>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</si>
  <si>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</si>
  <si>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</si>
  <si>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</si>
  <si>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</si>
  <si>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</si>
  <si>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</si>
  <si>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</si>
  <si>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</si>
  <si>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</si>
  <si>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</si>
  <si>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</si>
  <si>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</si>
  <si>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</si>
  <si>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</si>
  <si>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</si>
  <si>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</si>
  <si>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</si>
  <si>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</si>
  <si>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</si>
  <si>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</si>
  <si>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</si>
  <si>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</si>
  <si>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</si>
  <si>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</si>
  <si>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</si>
  <si>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</si>
  <si>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</si>
  <si>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</si>
  <si>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</si>
  <si>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</si>
  <si>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</si>
  <si>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</si>
  <si>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</si>
  <si>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</si>
  <si>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</si>
  <si>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</si>
  <si>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</si>
  <si>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</si>
  <si>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</si>
  <si>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</si>
  <si>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</si>
  <si>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</si>
  <si>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</si>
  <si>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</si>
  <si>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</si>
  <si>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</si>
  <si>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</si>
  <si>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</si>
  <si>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</si>
  <si>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</si>
  <si>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</si>
  <si>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</si>
  <si>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</si>
  <si>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</si>
  <si>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</si>
  <si>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</si>
  <si>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</si>
  <si>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</si>
  <si>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</si>
  <si>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</si>
  <si>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</si>
  <si>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</si>
  <si>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</si>
  <si>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</si>
  <si>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</si>
  <si>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</si>
  <si>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</si>
  <si>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</si>
  <si>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</si>
  <si>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</si>
  <si>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</si>
  <si>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</si>
  <si>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</si>
  <si>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</si>
  <si>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</si>
  <si>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</si>
  <si>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</si>
  <si>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</si>
  <si>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</si>
  <si>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</si>
  <si>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</si>
  <si>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</si>
  <si>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</si>
  <si>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</si>
  <si>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</si>
  <si>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</si>
  <si>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</si>
  <si>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</si>
  <si>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</si>
  <si>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</si>
  <si>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</si>
  <si>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</si>
  <si>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</si>
  <si>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</si>
  <si>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</si>
  <si>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</si>
  <si>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</si>
  <si>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</si>
  <si>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</si>
  <si>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</si>
  <si>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</si>
  <si>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</si>
  <si>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</si>
  <si>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</si>
  <si>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</si>
  <si>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</si>
  <si>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</si>
  <si>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</si>
  <si>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</si>
  <si>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</si>
  <si>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</si>
  <si>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</si>
  <si>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</si>
  <si>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</si>
  <si>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</si>
  <si>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</si>
  <si>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</si>
  <si>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</si>
  <si>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</si>
  <si>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</si>
  <si>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</si>
  <si>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</si>
  <si>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</si>
  <si>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</si>
  <si>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</si>
  <si>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</si>
  <si>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</si>
  <si>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</si>
  <si>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</si>
  <si>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</si>
  <si>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</si>
  <si>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</si>
  <si>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</si>
  <si>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</si>
  <si>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</si>
  <si>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</si>
  <si>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</si>
  <si>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</si>
  <si>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</si>
  <si>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</si>
  <si>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</si>
  <si>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</si>
  <si>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</si>
  <si>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</si>
  <si>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</si>
  <si>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</si>
  <si>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</si>
  <si>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</si>
  <si>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</si>
  <si>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</si>
  <si>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</si>
  <si>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</si>
  <si>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</si>
  <si>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</si>
  <si>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</si>
  <si>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</si>
  <si>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</si>
  <si>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</si>
  <si>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</si>
  <si>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</si>
  <si>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</si>
  <si>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</si>
  <si>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</si>
  <si>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</si>
  <si>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</si>
  <si>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</si>
  <si>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</si>
  <si>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</si>
  <si>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</si>
  <si>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</si>
  <si>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</si>
  <si>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</si>
  <si>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</si>
  <si>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</si>
  <si>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</si>
  <si>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</si>
  <si>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</si>
  <si>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</si>
  <si>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</si>
  <si>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</si>
  <si>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</si>
  <si>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</si>
  <si>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</si>
  <si>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</si>
  <si>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</si>
  <si>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</si>
  <si>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</si>
  <si>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</si>
  <si>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</si>
  <si>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</si>
  <si>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</si>
  <si>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</si>
  <si>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</si>
  <si>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</si>
  <si>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</si>
  <si>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</si>
  <si>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</si>
  <si>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</si>
  <si>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</si>
  <si>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</si>
  <si>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</si>
  <si>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</si>
  <si>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</si>
  <si>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</si>
  <si>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</si>
  <si>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</si>
  <si>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</si>
  <si>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</si>
  <si>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</si>
  <si>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</si>
  <si>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</si>
  <si>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</si>
  <si>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</si>
  <si>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</si>
  <si>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</si>
  <si>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</si>
  <si>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</si>
  <si>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</si>
  <si>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</si>
  <si>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</si>
  <si>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</si>
  <si>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</si>
  <si>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</si>
  <si>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</si>
  <si>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</si>
  <si>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</si>
  <si>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</si>
  <si>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</si>
  <si>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</si>
  <si>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</si>
  <si>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</si>
  <si>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</si>
  <si>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</si>
  <si>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</si>
  <si>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</si>
  <si>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</si>
  <si>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</si>
  <si>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</si>
  <si>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</si>
  <si>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</si>
  <si>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</si>
  <si>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</si>
  <si>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</si>
  <si>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</si>
  <si>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</si>
  <si>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</si>
  <si>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</si>
  <si>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</si>
  <si>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</si>
  <si>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</si>
  <si>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</si>
  <si>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</si>
  <si>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</si>
  <si>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</si>
  <si>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</si>
  <si>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</si>
  <si>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</si>
  <si>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</si>
  <si>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</si>
  <si>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</si>
  <si>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</si>
  <si>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</si>
  <si>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</si>
  <si>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</si>
  <si>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</si>
  <si>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</si>
  <si>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</si>
  <si>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</si>
  <si>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</si>
  <si>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</si>
  <si>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</si>
  <si>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</si>
  <si>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</si>
  <si>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</si>
  <si>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</si>
  <si>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</si>
  <si>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</si>
  <si>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</si>
  <si>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</si>
  <si>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</si>
  <si>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</si>
  <si>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</si>
  <si>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</si>
  <si>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</si>
  <si>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</si>
  <si>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</si>
  <si>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</si>
  <si>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</si>
  <si>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</si>
  <si>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</si>
  <si>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</si>
  <si>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</si>
  <si>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</si>
  <si>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</si>
  <si>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</si>
  <si>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</si>
  <si>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</si>
  <si>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</si>
  <si>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</si>
  <si>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</si>
  <si>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</si>
  <si>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</si>
  <si>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</si>
  <si>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</si>
  <si>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</si>
  <si>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</si>
  <si>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</si>
  <si>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</si>
  <si>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</si>
  <si>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</si>
  <si>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</si>
  <si>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</si>
  <si>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</si>
  <si>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</si>
  <si>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</si>
  <si>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</si>
  <si>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</si>
  <si>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</si>
  <si>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</si>
  <si>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</si>
  <si>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</si>
  <si>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</si>
  <si>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</si>
  <si>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</si>
  <si>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</si>
  <si>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</si>
  <si>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</si>
  <si>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</si>
  <si>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</si>
  <si>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</si>
  <si>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</si>
  <si>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</si>
  <si>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</si>
  <si>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</si>
  <si>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</si>
  <si>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</si>
  <si>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</si>
  <si>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</si>
  <si>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</si>
  <si>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</si>
  <si>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</si>
  <si>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</si>
  <si>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</si>
  <si>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</si>
  <si>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</si>
  <si>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</si>
  <si>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</si>
  <si>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</si>
  <si>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</si>
  <si>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</si>
  <si>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</si>
  <si>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</si>
  <si>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</si>
  <si>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</si>
  <si>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</si>
  <si>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</si>
  <si>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</si>
  <si>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</si>
  <si>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</si>
  <si>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</si>
  <si>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</si>
  <si>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</si>
  <si>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</si>
  <si>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</si>
  <si>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</si>
  <si>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</si>
  <si>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</si>
  <si>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</si>
  <si>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</si>
  <si>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</si>
  <si>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</si>
  <si>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</si>
  <si>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</si>
  <si>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</si>
  <si>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</si>
  <si>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</si>
  <si>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</si>
  <si>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</si>
  <si>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</si>
  <si>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</si>
  <si>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</si>
  <si>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</si>
  <si>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</si>
  <si>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</si>
  <si>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</si>
  <si>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</si>
  <si>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</si>
  <si>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</si>
  <si>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</si>
  <si>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</si>
  <si>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</si>
  <si>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</si>
  <si>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</si>
  <si>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</si>
  <si>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</si>
  <si>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</si>
  <si>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</si>
  <si>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</si>
  <si>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</si>
  <si>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</si>
  <si>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</si>
  <si>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</si>
  <si>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</si>
  <si>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</si>
  <si>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</si>
  <si>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</si>
  <si>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</si>
  <si>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</si>
  <si>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</si>
  <si>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</si>
  <si>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</si>
  <si>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</si>
  <si>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</si>
  <si>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</si>
  <si>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</si>
  <si>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</si>
  <si>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</si>
  <si>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</si>
  <si>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</si>
  <si>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</si>
  <si>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</si>
  <si>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</si>
  <si>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</si>
  <si>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</si>
  <si>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</si>
  <si>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</si>
  <si>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</si>
  <si>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</si>
  <si>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</si>
  <si>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</si>
  <si>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</si>
  <si>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</si>
  <si>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</si>
  <si>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</si>
  <si>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</si>
  <si>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</si>
  <si>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</si>
  <si>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</si>
  <si>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</si>
  <si>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</si>
  <si>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</si>
  <si>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</si>
  <si>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</si>
  <si>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</si>
  <si>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</si>
  <si>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</si>
  <si>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</si>
  <si>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</si>
  <si>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</si>
  <si>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</si>
  <si>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</si>
  <si>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</si>
  <si>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</si>
  <si>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</si>
  <si>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</si>
  <si>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</si>
  <si>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</si>
  <si>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</si>
  <si>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</si>
  <si>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</si>
  <si>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</si>
  <si>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</si>
  <si>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</si>
  <si>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</si>
  <si>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</si>
  <si>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</si>
  <si>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</si>
  <si>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</si>
  <si>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</si>
  <si>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</si>
  <si>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</si>
  <si>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</si>
  <si>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</si>
  <si>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</si>
  <si>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</si>
  <si>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</si>
  <si>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</si>
  <si>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</si>
  <si>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</si>
  <si>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</si>
  <si>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</si>
  <si>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</si>
  <si>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</si>
  <si>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</si>
  <si>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</si>
  <si>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</si>
  <si>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</si>
  <si>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</si>
  <si>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</si>
  <si>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</si>
  <si>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</si>
  <si>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</si>
  <si>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</si>
  <si>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</si>
  <si>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</si>
  <si>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</si>
  <si>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</si>
  <si>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</si>
  <si>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</si>
  <si>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</si>
  <si>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</si>
  <si>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</si>
  <si>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</si>
  <si>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</si>
  <si>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</si>
  <si>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</si>
  <si>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</si>
  <si>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</si>
  <si>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</si>
  <si>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</si>
  <si>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</si>
  <si>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</si>
  <si>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</si>
  <si>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</si>
  <si>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</si>
  <si>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</si>
  <si>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</si>
  <si>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</si>
  <si>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</si>
  <si>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</si>
  <si>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</si>
  <si>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</si>
  <si>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</si>
  <si>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</si>
  <si>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</si>
  <si>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</si>
  <si>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</si>
  <si>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</si>
  <si>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</si>
  <si>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</si>
  <si>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</si>
  <si>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</si>
  <si>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</si>
  <si>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</si>
  <si>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</si>
  <si>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</si>
  <si>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</si>
  <si>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</si>
  <si>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</si>
  <si>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</si>
  <si>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</si>
  <si>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</si>
  <si>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</si>
  <si>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</si>
  <si>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</si>
  <si>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</si>
  <si>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</si>
  <si>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</si>
  <si>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</si>
  <si>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</si>
  <si>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</si>
  <si>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</si>
  <si>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</si>
  <si>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</si>
  <si>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</si>
  <si>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</si>
  <si>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</si>
  <si>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</si>
  <si>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</si>
  <si>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</si>
  <si>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</si>
  <si>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</si>
  <si>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</si>
  <si>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</si>
  <si>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</si>
  <si>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</si>
  <si>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</si>
  <si>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</si>
  <si>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</si>
  <si>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</si>
  <si>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</si>
  <si>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</si>
  <si>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</si>
  <si>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</si>
  <si>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</si>
  <si>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</si>
  <si>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</si>
  <si>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</si>
  <si>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</si>
  <si>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</si>
  <si>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</si>
  <si>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</si>
  <si>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</si>
  <si>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</si>
  <si>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</si>
  <si>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</si>
  <si>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</si>
  <si>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</si>
  <si>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</si>
  <si>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</si>
  <si>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</si>
  <si>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</si>
  <si>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</si>
  <si>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</si>
  <si>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</si>
  <si>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</si>
  <si>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</si>
  <si>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</si>
  <si>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</si>
  <si>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</si>
  <si>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</si>
  <si>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</si>
  <si>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</si>
  <si>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</si>
  <si>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</si>
  <si>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</si>
  <si>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</si>
  <si>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</si>
  <si>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</si>
  <si>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</si>
  <si>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</si>
  <si>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</si>
  <si>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</si>
  <si>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</si>
  <si>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</si>
  <si>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</si>
  <si>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</si>
  <si>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</si>
  <si>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</si>
  <si>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</si>
  <si>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</si>
  <si>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</si>
  <si>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</si>
  <si>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</si>
  <si>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</si>
  <si>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</si>
  <si>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</si>
  <si>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</si>
  <si>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</si>
  <si>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</si>
  <si>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</si>
  <si>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</si>
  <si>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</si>
  <si>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</si>
  <si>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</si>
  <si>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</si>
  <si>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</si>
  <si>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</si>
  <si>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</si>
  <si>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</si>
  <si>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</si>
  <si>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</si>
  <si>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</si>
  <si>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</si>
  <si>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</si>
  <si>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</si>
  <si>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</si>
  <si>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</si>
  <si>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</si>
  <si>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</si>
  <si>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</si>
  <si>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</si>
  <si>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</si>
  <si>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</si>
  <si>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</si>
  <si>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</si>
  <si>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</si>
  <si>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</si>
  <si>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</si>
  <si>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</si>
  <si>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</si>
  <si>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</si>
  <si>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</si>
  <si>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</si>
  <si>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</si>
  <si>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</si>
  <si>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</si>
  <si>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</si>
  <si>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</si>
  <si>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</si>
  <si>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</si>
  <si>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</si>
  <si>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</si>
  <si>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</si>
  <si>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</si>
  <si>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</si>
  <si>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</si>
  <si>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</si>
  <si>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</si>
  <si>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</si>
  <si>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</si>
  <si>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</si>
  <si>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</si>
  <si>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</si>
  <si>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</si>
  <si>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</si>
  <si>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</si>
  <si>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</si>
  <si>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</si>
  <si>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</si>
  <si>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</si>
  <si>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</si>
  <si>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</si>
  <si>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</si>
  <si>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</si>
  <si>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</si>
  <si>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</si>
  <si>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</si>
  <si>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</si>
  <si>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</si>
  <si>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</si>
  <si>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</si>
  <si>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</si>
  <si>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</si>
  <si>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</si>
  <si>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</si>
  <si>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</si>
  <si>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</si>
  <si>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</si>
  <si>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</si>
  <si>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</si>
  <si>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</si>
  <si>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</si>
  <si>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</si>
  <si>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</si>
  <si>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</si>
  <si>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</si>
  <si>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</si>
  <si>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</si>
  <si>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</si>
  <si>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</si>
  <si>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</si>
  <si>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</si>
  <si>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</si>
  <si>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</si>
  <si>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</si>
  <si>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</si>
  <si>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</si>
  <si>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</si>
  <si>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</si>
  <si>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</si>
  <si>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</si>
  <si>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</si>
  <si>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</si>
  <si>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</si>
  <si>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</si>
  <si>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</si>
  <si>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</si>
  <si>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</si>
  <si>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</si>
  <si>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</si>
  <si>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</si>
  <si>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</si>
  <si>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</si>
  <si>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</si>
  <si>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</si>
  <si>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</si>
  <si>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</si>
  <si>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</si>
  <si>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</si>
  <si>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</si>
  <si>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</si>
  <si>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</si>
  <si>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</si>
  <si>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</si>
  <si>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</si>
  <si>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</si>
  <si>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</si>
  <si>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</si>
  <si>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</si>
  <si>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</si>
  <si>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</si>
  <si>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</si>
  <si>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</si>
  <si>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</si>
  <si>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</si>
  <si>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</si>
  <si>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</si>
  <si>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</si>
  <si>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</si>
  <si>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</si>
  <si>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</si>
  <si>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</si>
  <si>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</si>
  <si>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</si>
  <si>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</si>
  <si>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</si>
  <si>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</si>
  <si>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</si>
  <si>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</si>
  <si>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</si>
  <si>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</si>
  <si>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</si>
  <si>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</si>
  <si>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</si>
  <si>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</si>
  <si>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</si>
  <si>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</si>
  <si>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</si>
  <si>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</si>
  <si>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</si>
  <si>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</si>
  <si>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</si>
  <si>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</si>
  <si>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</si>
  <si>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</si>
  <si>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</si>
  <si>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</si>
  <si>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</si>
  <si>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</si>
  <si>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</si>
  <si>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</si>
  <si>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</si>
  <si>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</si>
  <si>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</si>
  <si>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</si>
  <si>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</si>
  <si>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</si>
  <si>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</si>
  <si>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</si>
  <si>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</si>
  <si>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</si>
  <si>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</si>
  <si>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</si>
  <si>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</si>
  <si>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</si>
  <si>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</si>
  <si>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</si>
  <si>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</si>
  <si>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</si>
  <si>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</si>
  <si>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</si>
  <si>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</si>
  <si>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</si>
  <si>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</si>
  <si>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</si>
  <si>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</si>
  <si>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</si>
  <si>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</si>
  <si>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</si>
  <si>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</si>
  <si>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</si>
  <si>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</si>
  <si>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</si>
  <si>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</si>
  <si>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</si>
  <si>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</si>
  <si>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</si>
  <si>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</si>
  <si>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</si>
  <si>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</si>
  <si>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</si>
  <si>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</si>
  <si>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</si>
  <si>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</si>
  <si>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</si>
  <si>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</si>
  <si>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</si>
  <si>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</si>
  <si>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</si>
  <si>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</si>
  <si>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</si>
  <si>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</si>
  <si>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</si>
  <si>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</si>
  <si>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</si>
  <si>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</si>
  <si>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</si>
  <si>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</si>
  <si>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</si>
  <si>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</si>
  <si>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</si>
  <si>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</si>
  <si>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</si>
  <si>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</si>
  <si>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</si>
  <si>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</si>
  <si>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</si>
  <si>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</si>
  <si>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</si>
  <si>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</si>
  <si>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</si>
  <si>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</si>
  <si>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</si>
  <si>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</si>
  <si>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</si>
  <si>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</si>
  <si>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</si>
  <si>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</si>
  <si>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</si>
  <si>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</si>
  <si>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</si>
  <si>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</si>
  <si>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</si>
  <si>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</si>
  <si>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</si>
  <si>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</si>
  <si>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</si>
  <si>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</si>
  <si>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</si>
  <si>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</si>
  <si>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</si>
  <si>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</si>
  <si>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</si>
  <si>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</si>
  <si>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</si>
  <si>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</si>
  <si>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</si>
  <si>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</si>
  <si>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</si>
  <si>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</si>
  <si>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</si>
  <si>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</si>
  <si>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</si>
  <si>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</si>
  <si>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</si>
  <si>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</si>
  <si>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</si>
  <si>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</si>
  <si>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</si>
  <si>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</si>
  <si>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</si>
  <si>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</si>
  <si>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</si>
  <si>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</si>
  <si>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</si>
  <si>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</si>
  <si>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</si>
  <si>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</si>
  <si>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</si>
  <si>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</si>
  <si>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</si>
  <si>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</si>
  <si>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</si>
  <si>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</si>
  <si>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</si>
  <si>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</si>
  <si>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</si>
  <si>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</si>
  <si>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</si>
  <si>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</si>
  <si>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</si>
  <si>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</si>
  <si>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</si>
  <si>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</si>
  <si>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</si>
  <si>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</si>
  <si>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</si>
  <si>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</si>
  <si>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</si>
  <si>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</si>
  <si>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</si>
  <si>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</si>
  <si>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</si>
  <si>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</si>
  <si>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</si>
  <si>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</si>
  <si>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</si>
  <si>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</si>
  <si>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</si>
  <si>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</si>
  <si>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</si>
  <si>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</si>
  <si>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</si>
  <si>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</si>
  <si>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</si>
  <si>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</si>
  <si>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</si>
  <si>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</si>
  <si>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</si>
  <si>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</si>
  <si>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</si>
  <si>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</si>
  <si>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</si>
  <si>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</si>
  <si>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</si>
  <si>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</si>
  <si>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</si>
  <si>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</si>
  <si>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</si>
  <si>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</si>
  <si>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</si>
  <si>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</si>
  <si>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</si>
  <si>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</si>
  <si>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</si>
  <si>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</si>
  <si>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</si>
  <si>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</si>
  <si>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</si>
  <si>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</si>
  <si>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</si>
  <si>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</si>
  <si>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</si>
  <si>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</si>
  <si>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</si>
  <si>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</si>
  <si>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</si>
  <si>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</si>
  <si>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</si>
  <si>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</si>
  <si>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</si>
  <si>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</si>
  <si>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</si>
  <si>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</si>
  <si>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</si>
  <si>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</si>
  <si>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</si>
  <si>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</si>
  <si>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</si>
  <si>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</si>
  <si>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</si>
  <si>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</si>
  <si>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</si>
  <si>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</si>
  <si>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</si>
  <si>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</si>
  <si>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</si>
  <si>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</si>
  <si>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</si>
  <si>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</si>
  <si>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</si>
  <si>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</si>
  <si>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</si>
  <si>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</si>
  <si>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</si>
  <si>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</si>
  <si>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</si>
  <si>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</si>
  <si>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</si>
  <si>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</si>
  <si>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</si>
  <si>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</si>
  <si>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</si>
  <si>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</si>
  <si>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</si>
  <si>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</si>
  <si>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</si>
  <si>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</si>
  <si>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</si>
  <si>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</si>
  <si>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</si>
  <si>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</si>
  <si>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</si>
  <si>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</si>
  <si>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</si>
  <si>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</si>
  <si>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</si>
  <si>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</si>
  <si>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</si>
  <si>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</si>
  <si>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</si>
  <si>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</si>
  <si>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</si>
  <si>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</si>
  <si>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</si>
  <si>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</si>
  <si>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</si>
  <si>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</si>
  <si>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</si>
  <si>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</si>
  <si>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</si>
  <si>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</si>
  <si>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</si>
  <si>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</si>
  <si>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</si>
  <si>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</si>
  <si>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</si>
  <si>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</si>
  <si>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</si>
  <si>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</si>
  <si>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</si>
  <si>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</si>
  <si>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</si>
  <si>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</si>
  <si>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</si>
  <si>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</si>
  <si>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</si>
  <si>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</si>
  <si>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</si>
  <si>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</si>
  <si>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</si>
  <si>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</si>
  <si>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</si>
  <si>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</si>
  <si>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</si>
  <si>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</si>
  <si>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</si>
  <si>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</si>
  <si>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</si>
  <si>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</si>
  <si>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</si>
  <si>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</si>
  <si>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</si>
  <si>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</si>
  <si>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</si>
  <si>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</si>
  <si>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</si>
  <si>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</si>
  <si>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</si>
  <si>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</si>
  <si>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</si>
  <si>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</si>
  <si>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</si>
  <si>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</si>
  <si>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</si>
  <si>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</si>
  <si>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</si>
  <si>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</si>
  <si>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</si>
  <si>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</si>
  <si>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</si>
  <si>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</si>
  <si>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</si>
  <si>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</si>
  <si>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</si>
  <si>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</si>
  <si>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</si>
  <si>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</si>
  <si>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</si>
  <si>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</si>
  <si>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</si>
  <si>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</si>
  <si>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</si>
  <si>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</si>
  <si>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</si>
  <si>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</si>
  <si>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</si>
  <si>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</si>
  <si>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</si>
  <si>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</si>
  <si>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</si>
  <si>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</si>
  <si>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</si>
  <si>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</si>
  <si>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</si>
  <si>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</si>
  <si>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</si>
  <si>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</si>
  <si>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</si>
  <si>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</si>
  <si>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</si>
  <si>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</si>
  <si>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</si>
  <si>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</si>
  <si>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</si>
  <si>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</si>
  <si>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</si>
  <si>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</si>
  <si>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</si>
  <si>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</si>
  <si>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</si>
  <si>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</si>
  <si>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</si>
  <si>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</si>
  <si>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</si>
  <si>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</si>
  <si>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</si>
  <si>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</si>
  <si>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</si>
  <si>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</si>
  <si>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</si>
  <si>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</si>
  <si>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</si>
  <si>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</si>
  <si>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</si>
  <si>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</si>
  <si>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</si>
  <si>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</si>
  <si>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</si>
  <si>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</si>
  <si>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</si>
  <si>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</si>
  <si>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</si>
  <si>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</si>
  <si>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</si>
  <si>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</si>
  <si>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</si>
  <si>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</si>
  <si>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</si>
  <si>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</si>
  <si>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</si>
  <si>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</si>
  <si>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</si>
  <si>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</si>
  <si>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</si>
  <si>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</si>
  <si>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</si>
  <si>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</si>
  <si>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</si>
  <si>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</si>
  <si>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</si>
  <si>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</si>
  <si>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</si>
  <si>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</si>
  <si>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</si>
  <si>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</si>
  <si>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</si>
  <si>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</si>
  <si>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</si>
  <si>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</si>
  <si>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</si>
  <si>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</si>
  <si>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</si>
  <si>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</si>
  <si>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</si>
  <si>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</si>
  <si>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</si>
  <si>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</si>
  <si>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</si>
  <si>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</si>
  <si>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</si>
  <si>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</si>
  <si>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</si>
  <si>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</si>
  <si>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</si>
  <si>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</si>
  <si>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</si>
  <si>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</si>
  <si>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</si>
  <si>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</si>
  <si>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</si>
  <si>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</si>
  <si>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</si>
  <si>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</si>
  <si>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</si>
  <si>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</si>
  <si>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</si>
  <si>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</si>
  <si>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</si>
  <si>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</si>
  <si>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</si>
  <si>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</si>
  <si>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</si>
  <si>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</si>
  <si>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</si>
  <si>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</si>
  <si>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</si>
  <si>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</si>
  <si>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</si>
  <si>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</si>
  <si>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</si>
  <si>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</si>
  <si>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</si>
  <si>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</si>
  <si>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</si>
  <si>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</si>
  <si>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</si>
  <si>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</si>
  <si>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</si>
  <si>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</si>
  <si>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</si>
  <si>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</si>
  <si>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</si>
  <si>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</si>
  <si>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</si>
  <si>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</si>
  <si>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</si>
  <si>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</si>
  <si>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</si>
  <si>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</si>
  <si>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</si>
  <si>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</si>
  <si>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</si>
  <si>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</si>
  <si>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</si>
  <si>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</si>
  <si>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</si>
  <si>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</si>
  <si>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</si>
  <si>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</si>
  <si>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</si>
  <si>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</si>
  <si>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</si>
  <si>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</si>
  <si>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</si>
  <si>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</si>
  <si>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</si>
  <si>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</si>
  <si>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</si>
  <si>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</si>
  <si>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</si>
  <si>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</si>
  <si>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</si>
  <si>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</si>
  <si>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</si>
  <si>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</si>
  <si>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</si>
  <si>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</si>
  <si>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</si>
  <si>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</si>
  <si>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</si>
  <si>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</si>
  <si>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</si>
  <si>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</si>
  <si>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</si>
  <si>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</si>
  <si>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</si>
  <si>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</si>
  <si>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</si>
  <si>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</si>
  <si>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</si>
  <si>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</si>
  <si>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</si>
  <si>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</si>
  <si>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</si>
  <si>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</si>
  <si>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</si>
  <si>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</si>
  <si>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</si>
  <si>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</si>
  <si>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</si>
  <si>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</si>
  <si>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</si>
  <si>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</si>
  <si>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</si>
  <si>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</si>
  <si>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</si>
  <si>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</si>
  <si>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</si>
  <si>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</si>
  <si>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</si>
  <si>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</si>
  <si>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</si>
  <si>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</si>
  <si>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</si>
  <si>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</si>
  <si>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</si>
  <si>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</si>
  <si>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</si>
  <si>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</si>
  <si>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</si>
  <si>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</si>
  <si>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</si>
  <si>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</si>
  <si>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</si>
  <si>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</si>
  <si>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</si>
  <si>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</si>
  <si>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</si>
  <si>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</si>
  <si>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</si>
  <si>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</si>
  <si>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</si>
  <si>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</si>
  <si>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</si>
  <si>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</si>
  <si>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</si>
  <si>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</si>
  <si>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</si>
  <si>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</si>
  <si>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</si>
  <si>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</si>
  <si>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</si>
  <si>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</si>
  <si>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</si>
  <si>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</si>
  <si>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</si>
  <si>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</si>
  <si>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</si>
  <si>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</si>
  <si>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</si>
  <si>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</si>
  <si>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</si>
  <si>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</si>
  <si>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</si>
  <si>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</si>
  <si>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</si>
  <si>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</si>
  <si>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</si>
  <si>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</si>
  <si>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</si>
  <si>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</si>
  <si>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</si>
  <si>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</si>
  <si>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</si>
  <si>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</si>
  <si>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</si>
  <si>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</si>
  <si>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</si>
  <si>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</si>
  <si>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</si>
  <si>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</si>
  <si>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</si>
  <si>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</si>
  <si>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</si>
  <si>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</si>
  <si>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</si>
  <si>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</si>
  <si>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</si>
  <si>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</si>
  <si>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</si>
  <si>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</si>
  <si>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</si>
  <si>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</si>
  <si>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</si>
  <si>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</si>
  <si>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</si>
  <si>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</si>
  <si>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</si>
  <si>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</si>
  <si>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</si>
  <si>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</si>
  <si>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</si>
  <si>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</si>
  <si>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</si>
  <si>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</si>
  <si>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</si>
  <si>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</si>
  <si>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</si>
  <si>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</si>
  <si>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</si>
  <si>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</si>
  <si>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</si>
  <si>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</si>
  <si>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</si>
  <si>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</si>
  <si>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</si>
  <si>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</si>
  <si>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</si>
  <si>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</si>
  <si>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</si>
  <si>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</si>
  <si>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</si>
  <si>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</si>
  <si>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</si>
  <si>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</si>
  <si>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</si>
  <si>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</si>
  <si>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</si>
  <si>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</si>
  <si>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</si>
  <si>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</si>
  <si>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</si>
  <si>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</si>
  <si>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</si>
  <si>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</si>
  <si>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</si>
  <si>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</si>
  <si>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</si>
  <si>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</si>
  <si>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</si>
  <si>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</si>
  <si>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</si>
  <si>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</si>
  <si>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</si>
  <si>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</si>
  <si>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</si>
  <si>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</si>
  <si>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</si>
  <si>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</si>
  <si>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</si>
  <si>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</si>
  <si>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</si>
  <si>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</si>
  <si>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</si>
  <si>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</si>
  <si>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</si>
  <si>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</si>
  <si>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</si>
  <si>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</si>
  <si>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</si>
  <si>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</si>
  <si>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</si>
  <si>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</si>
  <si>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</si>
  <si>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</si>
  <si>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</si>
  <si>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</si>
  <si>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</si>
  <si>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</si>
  <si>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</si>
  <si>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</si>
  <si>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</si>
  <si>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</si>
  <si>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</si>
  <si>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</si>
  <si>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</si>
  <si>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</si>
  <si>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</si>
  <si>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</si>
  <si>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</si>
  <si>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</si>
  <si>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</si>
  <si>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</si>
  <si>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</si>
  <si>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</si>
  <si>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</si>
  <si>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</si>
  <si>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</si>
  <si>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</si>
  <si>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</si>
  <si>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</si>
  <si>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</si>
  <si>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</si>
  <si>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</si>
  <si>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</si>
  <si>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</si>
  <si>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</si>
  <si>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</si>
  <si>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</si>
  <si>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</si>
  <si>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</si>
  <si>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</si>
  <si>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</si>
  <si>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</si>
  <si>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</si>
  <si>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</si>
  <si>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</si>
  <si>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</si>
  <si>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</si>
  <si>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</si>
  <si>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</si>
  <si>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</si>
  <si>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</si>
  <si>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</si>
  <si>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</si>
  <si>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</si>
  <si>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</si>
  <si>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</si>
  <si>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</si>
  <si>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</si>
  <si>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</si>
  <si>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</si>
  <si>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</si>
  <si>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</si>
  <si>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</si>
  <si>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</si>
  <si>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</si>
  <si>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</si>
  <si>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</si>
  <si>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</si>
  <si>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</si>
  <si>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</si>
  <si>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</si>
  <si>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</si>
  <si>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</si>
  <si>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</si>
  <si>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</si>
  <si>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</si>
  <si>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</si>
  <si>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</si>
  <si>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</si>
  <si>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</si>
  <si>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</si>
  <si>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</si>
  <si>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</si>
  <si>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</si>
  <si>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</si>
  <si>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</si>
  <si>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</si>
  <si>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</si>
  <si>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</si>
  <si>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</si>
  <si>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</si>
  <si>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</si>
  <si>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</si>
  <si>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</si>
  <si>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</si>
  <si>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</si>
  <si>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</si>
  <si>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</si>
  <si>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</si>
  <si>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</si>
  <si>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</si>
  <si>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</si>
  <si>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</si>
  <si>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</si>
  <si>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</si>
  <si>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</si>
  <si>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</si>
  <si>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</si>
  <si>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</si>
  <si>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</si>
  <si>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</si>
  <si>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</si>
  <si>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</si>
  <si>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</si>
  <si>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</si>
  <si>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</si>
  <si>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</si>
  <si>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</si>
  <si>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</si>
  <si>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</si>
  <si>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</si>
  <si>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</si>
  <si>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</si>
  <si>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</si>
  <si>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</si>
  <si>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</si>
  <si>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</si>
  <si>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</si>
  <si>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</si>
  <si>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</si>
  <si>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</si>
  <si>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</si>
  <si>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</si>
  <si>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</si>
  <si>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</si>
  <si>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</si>
  <si>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</si>
  <si>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</si>
  <si>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</si>
  <si>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</si>
  <si>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</si>
  <si>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</si>
  <si>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</si>
  <si>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</si>
  <si>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</si>
  <si>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</si>
  <si>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</si>
  <si>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</si>
  <si>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</si>
  <si>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</si>
  <si>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</si>
  <si>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</si>
  <si>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</si>
  <si>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</si>
  <si>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</si>
  <si>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</si>
  <si>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</si>
  <si>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</si>
  <si>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</si>
  <si>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</si>
  <si>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</si>
  <si>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</si>
  <si>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</si>
  <si>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</si>
  <si>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</si>
  <si>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</si>
  <si>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</si>
  <si>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</si>
  <si>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</si>
  <si>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</si>
  <si>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</si>
  <si>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</si>
  <si>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</si>
  <si>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</si>
  <si>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</si>
  <si>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</si>
  <si>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</si>
  <si>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</si>
  <si>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</si>
  <si>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</si>
  <si>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</si>
  <si>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</si>
  <si>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</si>
  <si>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</si>
  <si>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</si>
  <si>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</si>
  <si>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</si>
  <si>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</si>
  <si>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</si>
  <si>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</si>
  <si>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</si>
  <si>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</si>
  <si>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</si>
  <si>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</si>
  <si>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</si>
  <si>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</si>
  <si>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</si>
  <si>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</si>
  <si>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</si>
  <si>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</si>
  <si>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</si>
  <si>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</si>
  <si>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</si>
  <si>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</si>
  <si>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</si>
  <si>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</si>
  <si>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</si>
  <si>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</si>
  <si>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</si>
  <si>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</si>
  <si>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</si>
  <si>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</si>
  <si>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</si>
  <si>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</si>
  <si>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</si>
  <si>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</si>
  <si>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</si>
  <si>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</si>
  <si>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</si>
  <si>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</si>
  <si>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</si>
  <si>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</si>
  <si>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</si>
  <si>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</si>
  <si>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</si>
  <si>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</si>
  <si>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</si>
  <si>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</si>
  <si>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</si>
  <si>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</si>
  <si>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</si>
  <si>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</si>
  <si>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</si>
  <si>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</si>
  <si>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</si>
  <si>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</si>
  <si>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</si>
  <si>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</si>
  <si>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</si>
  <si>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</si>
  <si>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</si>
  <si>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</si>
  <si>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</si>
  <si>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</si>
  <si>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</si>
  <si>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</si>
  <si>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</si>
  <si>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</si>
  <si>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</si>
  <si>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</si>
  <si>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</si>
  <si>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</si>
  <si>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</si>
  <si>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</si>
  <si>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</si>
  <si>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</si>
  <si>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</si>
  <si>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</si>
  <si>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</si>
  <si>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</si>
  <si>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</si>
  <si>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</si>
  <si>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</si>
  <si>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</si>
  <si>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</si>
  <si>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</si>
  <si>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</si>
  <si>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</si>
  <si>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</si>
  <si>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</si>
  <si>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</si>
  <si>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</si>
  <si>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</si>
  <si>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</si>
  <si>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</si>
  <si>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</si>
  <si>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</si>
  <si>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</si>
  <si>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</si>
  <si>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</si>
  <si>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</si>
  <si>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</si>
  <si>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</si>
  <si>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</si>
  <si>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</si>
  <si>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</si>
  <si>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</si>
  <si>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</si>
  <si>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</si>
  <si>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</si>
  <si>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</si>
  <si>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</si>
  <si>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</si>
  <si>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</si>
  <si>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</si>
  <si>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</si>
  <si>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</si>
  <si>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</si>
  <si>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</si>
  <si>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</si>
  <si>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</si>
  <si>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</si>
  <si>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</si>
  <si>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</si>
  <si>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</si>
  <si>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</si>
  <si>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</si>
  <si>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</si>
  <si>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</si>
  <si>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</si>
  <si>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</si>
  <si>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</si>
  <si>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</si>
  <si>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</si>
  <si>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</si>
  <si>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</si>
  <si>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</si>
  <si>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</si>
  <si>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</si>
  <si>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</si>
  <si>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</si>
  <si>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</si>
  <si>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</si>
  <si>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</si>
  <si>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</si>
  <si>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</si>
  <si>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</si>
  <si>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</si>
  <si>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</si>
  <si>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</si>
  <si>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</si>
  <si>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</si>
  <si>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</si>
  <si>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</si>
  <si>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</si>
  <si>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</si>
  <si>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</si>
  <si>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</si>
  <si>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</si>
  <si>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</si>
  <si>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</si>
  <si>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</si>
  <si>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</si>
  <si>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</si>
  <si>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</si>
  <si>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</si>
  <si>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</si>
  <si>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</si>
  <si>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</si>
  <si>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</si>
  <si>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</si>
  <si>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</si>
  <si>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</si>
  <si>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</si>
  <si>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</si>
  <si>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</si>
  <si>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</si>
  <si>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</si>
  <si>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</si>
  <si>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</si>
  <si>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</si>
  <si>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</si>
  <si>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</si>
  <si>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</si>
  <si>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</si>
  <si>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</si>
  <si>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</si>
  <si>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</si>
  <si>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</si>
  <si>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</si>
  <si>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</si>
  <si>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</si>
  <si>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</si>
  <si>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</si>
  <si>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</si>
  <si>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</si>
  <si>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</si>
  <si>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</si>
  <si>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</si>
  <si>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</si>
  <si>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</si>
  <si>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</si>
  <si>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</si>
  <si>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</si>
  <si>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</si>
  <si>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</si>
  <si>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</si>
  <si>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</si>
  <si>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</si>
  <si>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</si>
  <si>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</si>
  <si>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</si>
  <si>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</si>
  <si>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</si>
  <si>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</si>
  <si>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</si>
  <si>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</si>
  <si>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</si>
  <si>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</si>
  <si>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</si>
  <si>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</si>
  <si>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</si>
  <si>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</si>
  <si>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</si>
  <si>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</si>
  <si>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</si>
  <si>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</si>
  <si>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</si>
  <si>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</si>
  <si>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</si>
  <si>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</si>
  <si>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</si>
  <si>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</si>
  <si>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</si>
  <si>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</si>
  <si>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</si>
  <si>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</si>
  <si>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</si>
  <si>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</si>
  <si>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</si>
  <si>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</si>
  <si>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</si>
  <si>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</si>
  <si>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</si>
  <si>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</si>
  <si>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</si>
  <si>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</si>
  <si>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</si>
  <si>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</si>
  <si>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</si>
  <si>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</si>
  <si>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</si>
  <si>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</si>
  <si>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</si>
  <si>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</si>
  <si>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</si>
  <si>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</si>
  <si>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</si>
  <si>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</si>
  <si>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</si>
  <si>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</si>
  <si>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</si>
  <si>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</si>
  <si>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</si>
  <si>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</si>
  <si>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</si>
  <si>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</si>
  <si>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</si>
  <si>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</si>
  <si>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</si>
  <si>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</si>
  <si>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</si>
  <si>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</si>
  <si>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</si>
  <si>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</si>
  <si>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</si>
  <si>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</si>
  <si>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</si>
  <si>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</si>
  <si>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</si>
  <si>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</si>
  <si>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</si>
  <si>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</si>
  <si>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</si>
  <si>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</si>
  <si>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</si>
  <si>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</si>
  <si>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</si>
  <si>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</si>
  <si>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</si>
  <si>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</si>
  <si>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</si>
  <si>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</si>
  <si>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</si>
  <si>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</si>
  <si>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</si>
  <si>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</si>
  <si>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</si>
  <si>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</si>
  <si>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</si>
  <si>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</si>
  <si>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</si>
  <si>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</si>
  <si>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</si>
  <si>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</si>
  <si>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</si>
  <si>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</si>
  <si>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</si>
  <si>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</si>
  <si>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</si>
  <si>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</si>
  <si>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</si>
  <si>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</si>
  <si>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</si>
  <si>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</si>
  <si>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</si>
  <si>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</si>
  <si>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</si>
  <si>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</si>
  <si>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</si>
  <si>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</si>
  <si>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</si>
  <si>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</si>
  <si>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</si>
  <si>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</si>
  <si>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</si>
  <si>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</si>
  <si>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</si>
  <si>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</si>
  <si>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</si>
  <si>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</si>
  <si>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</si>
  <si>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</si>
  <si>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</si>
  <si>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</si>
  <si>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</si>
  <si>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</si>
  <si>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</si>
  <si>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</si>
  <si>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</si>
  <si>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</si>
  <si>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</si>
  <si>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</si>
  <si>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</si>
  <si>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</si>
  <si>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</si>
  <si>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</si>
  <si>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</si>
  <si>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</si>
  <si>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</si>
  <si>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</si>
  <si>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</si>
  <si>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</si>
  <si>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</si>
  <si>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</si>
  <si>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</si>
  <si>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</si>
  <si>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</si>
  <si>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</si>
  <si>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</si>
  <si>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</si>
  <si>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</si>
  <si>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</si>
  <si>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</si>
  <si>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</si>
  <si>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</si>
  <si>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</si>
  <si>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</si>
  <si>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</si>
  <si>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</si>
  <si>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</si>
  <si>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</si>
  <si>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</si>
  <si>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</si>
  <si>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</si>
  <si>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</si>
  <si>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</si>
  <si>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</si>
  <si>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</si>
  <si>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</si>
  <si>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</si>
  <si>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</si>
  <si>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</si>
  <si>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</si>
  <si>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</si>
  <si>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</si>
  <si>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</si>
  <si>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</si>
  <si>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</si>
  <si>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</si>
  <si>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</si>
  <si>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</si>
  <si>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</si>
  <si>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</si>
  <si>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</si>
  <si>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</si>
  <si>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</si>
  <si>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</si>
  <si>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</si>
  <si>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</si>
  <si>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</si>
  <si>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</si>
  <si>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</si>
  <si>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</si>
  <si>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</si>
  <si>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</si>
  <si>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</si>
  <si>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</si>
  <si>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</si>
  <si>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</si>
  <si>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</si>
  <si>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</si>
  <si>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</si>
  <si>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</si>
  <si>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</si>
  <si>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</si>
  <si>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</si>
  <si>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</si>
  <si>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</si>
  <si>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</si>
  <si>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</si>
  <si>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</si>
  <si>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</si>
  <si>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</si>
  <si>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</si>
  <si>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</si>
  <si>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</si>
  <si>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</si>
  <si>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</si>
  <si>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</si>
  <si>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</si>
  <si>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</si>
  <si>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</si>
  <si>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</si>
  <si>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</si>
  <si>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</si>
  <si>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</si>
  <si>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</si>
  <si>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</si>
  <si>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</si>
  <si>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</si>
  <si>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</si>
  <si>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</si>
  <si>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</si>
  <si>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</si>
  <si>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</si>
  <si>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</si>
  <si>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</si>
  <si>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</si>
  <si>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</si>
  <si>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</si>
  <si>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</si>
  <si>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</si>
  <si>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</si>
  <si>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</si>
  <si>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</si>
  <si>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</si>
  <si>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</si>
  <si>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</si>
  <si>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</si>
  <si>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</si>
  <si>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</si>
  <si>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</si>
  <si>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</si>
  <si>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</si>
  <si>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</si>
  <si>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</si>
  <si>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</si>
  <si>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</si>
  <si>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</si>
  <si>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</si>
  <si>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</si>
  <si>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</si>
  <si>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</si>
  <si>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</si>
  <si>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</si>
  <si>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</si>
  <si>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</si>
  <si>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</si>
  <si>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</si>
  <si>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</si>
  <si>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</si>
  <si>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</si>
  <si>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</si>
  <si>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</si>
  <si>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</si>
  <si>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</si>
  <si>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</si>
  <si>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</si>
  <si>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</si>
  <si>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</si>
  <si>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</si>
  <si>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</si>
  <si>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</si>
  <si>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</si>
  <si>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</si>
  <si>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</si>
  <si>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</si>
  <si>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</si>
  <si>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</si>
  <si>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</si>
  <si>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</si>
  <si>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</si>
  <si>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</si>
  <si>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</si>
  <si>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</si>
  <si>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</si>
  <si>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</si>
  <si>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</si>
  <si>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</si>
  <si>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</si>
  <si>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</si>
  <si>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</si>
  <si>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</si>
  <si>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</si>
  <si>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</si>
  <si>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</si>
  <si>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</si>
  <si>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</si>
  <si>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</si>
  <si>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</si>
  <si>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</si>
  <si>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</si>
  <si>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</si>
  <si>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</si>
  <si>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</si>
  <si>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</si>
  <si>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</si>
  <si>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</si>
  <si>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</si>
  <si>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</si>
  <si>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</si>
  <si>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</si>
  <si>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</si>
  <si>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</si>
  <si>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</si>
  <si>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</si>
  <si>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</si>
  <si>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</si>
  <si>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</si>
  <si>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</si>
  <si>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</si>
  <si>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</si>
  <si>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</si>
  <si>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</si>
  <si>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</si>
  <si>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</si>
  <si>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</si>
  <si>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</si>
  <si>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</si>
  <si>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</si>
  <si>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</si>
  <si>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</si>
  <si>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</si>
  <si>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</si>
  <si>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</si>
  <si>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</si>
  <si>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</si>
  <si>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</si>
  <si>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</si>
  <si>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</si>
  <si>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</si>
  <si>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</si>
  <si>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</si>
  <si>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</si>
  <si>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</si>
  <si>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</si>
  <si>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</si>
  <si>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</si>
  <si>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</si>
  <si>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</si>
  <si>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</si>
  <si>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</si>
  <si>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</si>
  <si>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</si>
  <si>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</si>
  <si>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</si>
  <si>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</si>
  <si>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</si>
  <si>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</si>
  <si>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</si>
  <si>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</si>
  <si>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</si>
  <si>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</si>
  <si>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</si>
  <si>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</si>
  <si>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</si>
  <si>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</si>
  <si>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</si>
  <si>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</si>
  <si>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</si>
  <si>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</si>
  <si>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</si>
  <si>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</si>
  <si>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</si>
  <si>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</si>
  <si>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</si>
  <si>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</si>
  <si>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</si>
  <si>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</si>
  <si>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</si>
  <si>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</si>
  <si>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</si>
  <si>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</si>
  <si>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</si>
  <si>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</si>
  <si>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</si>
  <si>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</si>
  <si>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</si>
  <si>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</si>
  <si>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</si>
  <si>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</si>
  <si>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</si>
  <si>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</si>
  <si>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</si>
  <si>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</si>
  <si>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</si>
  <si>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</si>
  <si>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</si>
  <si>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</si>
  <si>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</si>
  <si>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</si>
  <si>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</si>
  <si>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</si>
  <si>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</si>
  <si>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</si>
  <si>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</si>
  <si>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</si>
  <si>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</si>
  <si>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</si>
  <si>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</si>
  <si>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</si>
  <si>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</si>
  <si>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</si>
  <si>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</si>
  <si>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</si>
  <si>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</si>
  <si>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</si>
  <si>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</si>
  <si>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</si>
  <si>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</si>
  <si>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</si>
  <si>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</si>
  <si>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</si>
  <si>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</si>
  <si>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</si>
  <si>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</si>
  <si>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</si>
  <si>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</si>
  <si>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</si>
  <si>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</si>
  <si>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</si>
  <si>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</si>
  <si>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</si>
  <si>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</si>
  <si>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</si>
  <si>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</si>
  <si>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</si>
  <si>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</si>
  <si>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</si>
  <si>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</si>
  <si>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</si>
  <si>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</si>
  <si>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</si>
  <si>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</si>
  <si>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</si>
  <si>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</si>
  <si>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</si>
  <si>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</si>
  <si>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</si>
  <si>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</si>
  <si>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</si>
  <si>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</si>
  <si>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</si>
  <si>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</si>
  <si>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</si>
  <si>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</si>
  <si>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</si>
  <si>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</si>
  <si>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</si>
  <si>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</si>
  <si>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</si>
  <si>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</si>
  <si>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</si>
  <si>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</si>
  <si>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</si>
  <si>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</si>
  <si>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</si>
  <si>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</si>
  <si>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</si>
  <si>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</si>
  <si>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</si>
  <si>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</si>
  <si>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</si>
  <si>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</si>
  <si>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</si>
  <si>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</si>
  <si>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</si>
  <si>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</si>
  <si>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</si>
  <si>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</si>
  <si>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</si>
  <si>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</si>
  <si>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</si>
  <si>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</si>
  <si>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</si>
  <si>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</si>
  <si>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</si>
  <si>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</si>
  <si>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</si>
  <si>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</si>
  <si>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</si>
  <si>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</si>
  <si>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</si>
  <si>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</si>
  <si>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</si>
  <si>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</si>
  <si>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</si>
  <si>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</si>
  <si>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</si>
  <si>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</si>
  <si>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</si>
  <si>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</si>
  <si>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</si>
  <si>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</si>
  <si>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</si>
  <si>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</si>
  <si>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</si>
  <si>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</si>
  <si>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</si>
  <si>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</si>
  <si>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</si>
  <si>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</si>
  <si>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</si>
  <si>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</si>
  <si>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</si>
  <si>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</si>
  <si>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</si>
  <si>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</si>
  <si>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</si>
  <si>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</si>
  <si>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</si>
  <si>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</si>
  <si>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</si>
  <si>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</si>
  <si>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</si>
  <si>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</si>
  <si>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</si>
  <si>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</si>
  <si>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</si>
  <si>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</si>
  <si>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</si>
  <si>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</si>
  <si>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</si>
  <si>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</si>
  <si>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</si>
  <si>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</si>
  <si>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</si>
  <si>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</si>
  <si>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</si>
  <si>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</si>
  <si>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</si>
  <si>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</si>
  <si>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</si>
  <si>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</si>
  <si>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</si>
  <si>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</si>
  <si>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</si>
  <si>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</si>
  <si>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</si>
  <si>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</si>
  <si>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</si>
  <si>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</si>
  <si>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</si>
  <si>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</si>
  <si>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</si>
  <si>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</si>
  <si>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</si>
  <si>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</si>
  <si>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</si>
  <si>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</si>
  <si>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</si>
  <si>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</si>
  <si>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</si>
  <si>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</si>
  <si>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</si>
  <si>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</si>
  <si>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</si>
  <si>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</si>
  <si>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</si>
  <si>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</si>
  <si>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</si>
  <si>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</si>
  <si>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</si>
  <si>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</si>
  <si>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</si>
  <si>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</si>
  <si>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</si>
  <si>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</si>
  <si>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</si>
  <si>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</si>
  <si>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</si>
  <si>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</si>
  <si>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</si>
  <si>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</si>
  <si>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</si>
  <si>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</si>
  <si>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</si>
  <si>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</si>
  <si>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</si>
  <si>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</si>
  <si>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</si>
  <si>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</si>
  <si>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</si>
  <si>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</si>
  <si>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</si>
  <si>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</si>
  <si>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</si>
  <si>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</si>
  <si>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</si>
  <si>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</si>
  <si>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</si>
  <si>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</si>
  <si>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</si>
  <si>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</si>
  <si>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</si>
  <si>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</si>
  <si>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</si>
  <si>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</si>
  <si>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</si>
  <si>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</si>
  <si>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</si>
  <si>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</si>
  <si>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</si>
  <si>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</si>
  <si>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</si>
  <si>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</si>
  <si>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</si>
  <si>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</si>
  <si>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</si>
  <si>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</si>
  <si>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</si>
  <si>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</si>
  <si>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</si>
  <si>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</si>
  <si>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</si>
  <si>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</si>
  <si>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</si>
  <si>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</si>
  <si>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</si>
  <si>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</si>
  <si>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</si>
  <si>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</si>
  <si>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</si>
  <si>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</si>
  <si>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</si>
  <si>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</si>
  <si>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</si>
  <si>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</si>
  <si>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</si>
  <si>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</si>
  <si>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</si>
  <si>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</si>
  <si>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</si>
  <si>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</si>
  <si>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</si>
  <si>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</si>
  <si>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</si>
  <si>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</si>
  <si>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</si>
  <si>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</si>
  <si>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</si>
  <si>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</si>
  <si>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</si>
  <si>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</si>
  <si>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</si>
  <si>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</si>
  <si>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</si>
  <si>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</si>
  <si>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</si>
  <si>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</si>
  <si>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</si>
  <si>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</si>
  <si>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</si>
  <si>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</si>
  <si>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</si>
  <si>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</si>
  <si>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</si>
  <si>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</si>
  <si>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</si>
  <si>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</si>
  <si>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</si>
  <si>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</si>
  <si>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</si>
  <si>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</si>
  <si>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</si>
  <si>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</si>
  <si>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</si>
  <si>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</si>
  <si>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</si>
  <si>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</si>
  <si>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</si>
  <si>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</si>
  <si>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</si>
  <si>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</si>
  <si>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</si>
  <si>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</si>
  <si>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</si>
  <si>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</si>
  <si>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</si>
  <si>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</si>
  <si>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</si>
  <si>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</si>
  <si>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</si>
  <si>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</si>
  <si>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</si>
  <si>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</si>
  <si>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</si>
  <si>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</si>
  <si>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</si>
  <si>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</si>
  <si>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</si>
  <si>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</si>
  <si>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</si>
  <si>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</si>
  <si>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</si>
  <si>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</si>
  <si>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</si>
  <si>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</si>
  <si>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</si>
  <si>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</si>
  <si>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</si>
  <si>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</si>
  <si>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</si>
  <si>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</si>
  <si>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</si>
  <si>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</si>
  <si>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</si>
  <si>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</si>
  <si>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</si>
  <si>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</si>
  <si>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</si>
  <si>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</si>
  <si>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</si>
  <si>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</si>
  <si>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</si>
  <si>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</si>
  <si>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</si>
  <si>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</si>
  <si>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</si>
  <si>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</si>
  <si>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</si>
  <si>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</si>
  <si>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</si>
  <si>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</si>
  <si>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</si>
  <si>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</si>
  <si>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</si>
  <si>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</si>
  <si>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</si>
  <si>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</si>
  <si>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</si>
  <si>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</si>
  <si>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</si>
  <si>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</si>
  <si>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</si>
  <si>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</si>
  <si>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</si>
  <si>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</si>
  <si>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</si>
  <si>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</si>
  <si>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</si>
  <si>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</si>
  <si>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</si>
  <si>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</si>
  <si>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</si>
  <si>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</si>
  <si>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</si>
  <si>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</si>
  <si>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</si>
  <si>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</si>
  <si>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</si>
  <si>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</si>
  <si>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</si>
  <si>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</si>
  <si>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</si>
  <si>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</si>
  <si>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</si>
  <si>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</si>
  <si>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</si>
  <si>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</si>
  <si>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</si>
  <si>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</si>
  <si>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</si>
  <si>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</si>
  <si>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</si>
  <si>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</si>
  <si>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</si>
  <si>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</si>
  <si>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</si>
  <si>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</si>
  <si>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</si>
  <si>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</si>
  <si>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</si>
  <si>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</si>
  <si>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</si>
  <si>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</si>
  <si>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</si>
  <si>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</si>
  <si>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</si>
  <si>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</si>
  <si>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</si>
  <si>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</si>
  <si>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</si>
  <si>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</si>
  <si>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</si>
  <si>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</si>
  <si>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</si>
  <si>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</si>
  <si>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</si>
  <si>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</si>
  <si>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</si>
  <si>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</si>
  <si>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</si>
  <si>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</si>
  <si>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</si>
  <si>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</si>
  <si>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</si>
  <si>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</si>
  <si>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</si>
  <si>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</si>
  <si>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</si>
  <si>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</si>
  <si>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</si>
  <si>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</si>
  <si>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</si>
  <si>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</si>
  <si>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</si>
  <si>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</si>
  <si>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</si>
  <si>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</si>
  <si>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</si>
  <si>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</si>
  <si>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</si>
  <si>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</si>
  <si>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</si>
  <si>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</si>
  <si>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</si>
  <si>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</si>
  <si>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</si>
  <si>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</si>
  <si>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</si>
  <si>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</si>
  <si>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</si>
  <si>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</si>
  <si>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</si>
  <si>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</si>
  <si>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</si>
  <si>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</si>
  <si>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</si>
  <si>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</si>
  <si>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</si>
  <si>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</si>
  <si>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</si>
  <si>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</si>
  <si>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</si>
  <si>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</si>
  <si>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</si>
  <si>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</si>
  <si>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</si>
  <si>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</si>
  <si>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</si>
  <si>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</si>
  <si>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</si>
  <si>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</si>
  <si>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</si>
  <si>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</si>
  <si>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</si>
  <si>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</si>
  <si>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</si>
  <si>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</si>
  <si>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</si>
  <si>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</si>
  <si>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</si>
  <si>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</si>
  <si>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</si>
  <si>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</si>
  <si>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</si>
  <si>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</si>
  <si>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</si>
  <si>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</si>
  <si>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</si>
  <si>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</si>
  <si>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</si>
  <si>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</si>
  <si>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</si>
  <si>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</si>
  <si>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</si>
  <si>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</si>
  <si>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</si>
  <si>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</si>
  <si>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</si>
  <si>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</si>
  <si>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</si>
  <si>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</si>
  <si>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</si>
  <si>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</si>
  <si>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</si>
  <si>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</si>
  <si>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</si>
  <si>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</si>
  <si>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</si>
  <si>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</si>
  <si>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</si>
  <si>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</si>
  <si>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</si>
  <si>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</si>
  <si>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</si>
  <si>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</si>
  <si>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</si>
  <si>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</si>
  <si>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</si>
  <si>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</si>
  <si>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</si>
  <si>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</si>
  <si>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</si>
  <si>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</si>
  <si>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</si>
  <si>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</si>
  <si>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</si>
  <si>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</si>
  <si>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</si>
  <si>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</si>
  <si>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</si>
  <si>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</si>
  <si>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</si>
  <si>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</si>
  <si>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</si>
  <si>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</si>
  <si>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</si>
  <si>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</si>
  <si>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</si>
  <si>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</si>
  <si>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</si>
  <si>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</si>
  <si>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</si>
  <si>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</si>
  <si>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</si>
  <si>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</si>
  <si>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</si>
  <si>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</si>
  <si>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</si>
  <si>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</si>
  <si>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</si>
  <si>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</si>
  <si>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</si>
  <si>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</si>
  <si>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</si>
  <si>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</si>
  <si>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</si>
  <si>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</si>
  <si>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</si>
  <si>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</si>
  <si>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</si>
  <si>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</si>
  <si>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</si>
  <si>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</si>
  <si>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</si>
  <si>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</si>
  <si>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</si>
  <si>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</si>
  <si>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</si>
  <si>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</si>
  <si>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</si>
  <si>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</si>
  <si>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</si>
  <si>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</si>
  <si>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</si>
  <si>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</si>
  <si>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</si>
  <si>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</si>
  <si>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</si>
  <si>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</si>
  <si>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</si>
  <si>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</si>
  <si>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</si>
  <si>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</si>
  <si>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</si>
  <si>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</si>
  <si>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</si>
  <si>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</si>
  <si>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</si>
  <si>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</si>
  <si>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</si>
  <si>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</si>
  <si>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</si>
  <si>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</si>
  <si>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</si>
  <si>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</si>
  <si>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</si>
  <si>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</si>
  <si>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</si>
  <si>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</si>
  <si>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</si>
  <si>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</si>
  <si>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</si>
  <si>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</si>
  <si>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</si>
  <si>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</si>
  <si>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</si>
  <si>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</si>
  <si>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</si>
  <si>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</si>
  <si>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</si>
  <si>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</si>
  <si>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</si>
  <si>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</si>
  <si>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</si>
  <si>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</si>
  <si>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</si>
  <si>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</si>
  <si>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</si>
  <si>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</si>
  <si>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</si>
  <si>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</si>
  <si>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</si>
  <si>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</si>
  <si>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</si>
  <si>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</si>
  <si>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</si>
  <si>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</si>
  <si>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</si>
  <si>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</si>
  <si>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</si>
  <si>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</si>
  <si>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</si>
  <si>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</si>
  <si>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</si>
  <si>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</si>
  <si>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</si>
  <si>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</si>
  <si>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</si>
  <si>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</si>
  <si>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</si>
  <si>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</si>
  <si>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</si>
  <si>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</si>
  <si>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</si>
  <si>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</si>
  <si>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</si>
  <si>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</si>
  <si>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</si>
  <si>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</si>
  <si>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</si>
  <si>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</si>
  <si>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</si>
  <si>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</si>
  <si>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</si>
  <si>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</si>
  <si>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</si>
  <si>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</si>
  <si>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</si>
  <si>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</si>
  <si>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</si>
  <si>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</si>
  <si>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</si>
  <si>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</si>
  <si>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</si>
  <si>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</si>
  <si>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</si>
  <si>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</si>
  <si>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</si>
  <si>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</si>
  <si>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</si>
  <si>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</si>
  <si>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</si>
  <si>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</si>
  <si>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</si>
  <si>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</si>
  <si>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</si>
  <si>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</si>
  <si>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</si>
  <si>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</si>
  <si>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</si>
  <si>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</si>
  <si>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</si>
  <si>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</si>
  <si>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</si>
  <si>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</si>
  <si>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</si>
  <si>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</si>
  <si>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</si>
  <si>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</si>
  <si>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</si>
  <si>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</si>
  <si>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</si>
  <si>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</si>
  <si>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</si>
  <si>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</si>
  <si>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</si>
  <si>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</si>
  <si>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</si>
  <si>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</si>
  <si>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</si>
  <si>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</si>
  <si>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</si>
  <si>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</si>
  <si>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</si>
  <si>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</si>
  <si>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</si>
  <si>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</si>
  <si>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</si>
  <si>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</si>
  <si>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</si>
  <si>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</si>
  <si>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</si>
  <si>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</si>
  <si>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</si>
  <si>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</si>
  <si>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</si>
  <si>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</si>
  <si>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</si>
  <si>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</si>
  <si>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</si>
  <si>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</si>
  <si>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</si>
  <si>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</si>
  <si>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</si>
  <si>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</si>
  <si>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</si>
  <si>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</si>
  <si>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</si>
  <si>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</si>
  <si>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</si>
  <si>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</si>
  <si>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</si>
  <si>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</si>
  <si>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</si>
  <si>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</si>
  <si>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</si>
  <si>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</si>
  <si>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</si>
  <si>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</si>
  <si>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</si>
  <si>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</si>
  <si>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</si>
  <si>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</si>
  <si>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</si>
  <si>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</si>
  <si>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</si>
  <si>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</si>
  <si>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</si>
  <si>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</si>
  <si>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</si>
  <si>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</si>
  <si>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</si>
  <si>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</si>
  <si>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</si>
  <si>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</si>
  <si>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</si>
  <si>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</si>
  <si>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</si>
  <si>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</si>
  <si>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</si>
  <si>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</si>
  <si>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</si>
  <si>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</si>
  <si>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</si>
  <si>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</si>
  <si>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</si>
  <si>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</si>
  <si>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</si>
  <si>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</si>
  <si>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</si>
  <si>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</si>
  <si>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</si>
  <si>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</si>
  <si>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</si>
  <si>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</si>
  <si>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</si>
  <si>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</si>
  <si>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</si>
  <si>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</si>
  <si>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</si>
  <si>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</si>
  <si>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</si>
  <si>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</si>
  <si>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</si>
  <si>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</si>
  <si>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</si>
  <si>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</si>
  <si>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</si>
  <si>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</si>
  <si>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</si>
  <si>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</si>
  <si>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</si>
  <si>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</si>
  <si>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</si>
  <si>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</si>
  <si>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</si>
  <si>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</si>
  <si>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</si>
  <si>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</si>
  <si>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</si>
  <si>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</si>
  <si>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</si>
  <si>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</si>
  <si>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</si>
  <si>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</si>
  <si>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</si>
  <si>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</si>
  <si>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</si>
  <si>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</si>
  <si>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</si>
  <si>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</si>
  <si>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</si>
  <si>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</si>
  <si>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</si>
  <si>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</si>
  <si>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</si>
  <si>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</si>
  <si>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</si>
  <si>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</si>
  <si>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</si>
  <si>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</si>
  <si>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</si>
  <si>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</si>
  <si>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</si>
  <si>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</si>
  <si>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</si>
  <si>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</si>
  <si>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</si>
  <si>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</si>
  <si>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</si>
  <si>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</si>
  <si>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</si>
  <si>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</si>
  <si>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</si>
  <si>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</si>
  <si>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</si>
  <si>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</si>
  <si>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</si>
  <si>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</si>
  <si>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</si>
  <si>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</si>
  <si>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</si>
  <si>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</si>
  <si>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</si>
  <si>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</si>
  <si>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</si>
  <si>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</si>
  <si>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</si>
  <si>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</si>
  <si>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</si>
  <si>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</si>
  <si>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</si>
  <si>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</si>
  <si>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</si>
  <si>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</si>
  <si>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</si>
  <si>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</si>
  <si>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</si>
  <si>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</si>
  <si>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</si>
  <si>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</si>
  <si>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</si>
  <si>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</si>
  <si>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</si>
  <si>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</si>
  <si>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</si>
  <si>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</si>
  <si>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</si>
  <si>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</si>
  <si>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</si>
  <si>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</si>
  <si>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</si>
  <si>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</si>
  <si>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</si>
  <si>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</si>
  <si>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</si>
  <si>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</si>
  <si>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</si>
  <si>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</si>
  <si>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</si>
  <si>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</si>
  <si>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</si>
  <si>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</si>
  <si>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</si>
  <si>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</si>
  <si>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</si>
  <si>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</si>
  <si>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</si>
  <si>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</si>
  <si>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</si>
  <si>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</si>
  <si>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</si>
  <si>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</si>
  <si>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</si>
  <si>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</si>
  <si>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</si>
  <si>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</si>
  <si>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</si>
  <si>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</si>
  <si>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</si>
  <si>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</si>
  <si>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</si>
  <si>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</si>
  <si>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</si>
  <si>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</si>
  <si>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</si>
  <si>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</si>
  <si>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</si>
  <si>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</si>
  <si>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</si>
  <si>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</si>
  <si>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</si>
  <si>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</si>
  <si>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</si>
  <si>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</si>
  <si>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</si>
  <si>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</si>
  <si>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</si>
  <si>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</si>
  <si>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</si>
  <si>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</si>
  <si>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</si>
  <si>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</si>
  <si>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</si>
  <si>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</si>
  <si>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</si>
  <si>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</si>
  <si>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</si>
  <si>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</si>
  <si>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</si>
  <si>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</si>
  <si>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</si>
  <si>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</si>
  <si>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</si>
  <si>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</si>
  <si>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</si>
  <si>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</si>
  <si>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</si>
  <si>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</si>
  <si>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</si>
  <si>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</si>
  <si>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</si>
  <si>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</si>
  <si>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</si>
  <si>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</si>
  <si>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</si>
  <si>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</si>
  <si>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</si>
  <si>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</si>
  <si>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</si>
  <si>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</si>
  <si>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</si>
  <si>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</si>
  <si>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</si>
  <si>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</si>
  <si>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</si>
  <si>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</si>
  <si>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</si>
  <si>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</si>
  <si>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</si>
  <si>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</si>
  <si>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</si>
  <si>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</si>
  <si>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</si>
  <si>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</si>
  <si>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</si>
  <si>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</si>
  <si>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</si>
  <si>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</si>
  <si>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</si>
  <si>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</si>
  <si>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</si>
  <si>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</si>
  <si>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</si>
  <si>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</si>
  <si>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</si>
  <si>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</si>
  <si>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</si>
  <si>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</si>
  <si>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</si>
  <si>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</si>
  <si>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</si>
  <si>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</si>
  <si>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</si>
  <si>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</si>
  <si>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</si>
  <si>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</si>
  <si>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</si>
  <si>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</si>
  <si>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</si>
  <si>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</si>
  <si>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</si>
  <si>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</si>
  <si>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</si>
  <si>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</si>
  <si>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</si>
  <si>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</si>
  <si>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</si>
  <si>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</si>
  <si>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</si>
  <si>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</si>
  <si>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</si>
  <si>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</si>
  <si>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</si>
  <si>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</si>
  <si>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</si>
  <si>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</si>
  <si>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</si>
  <si>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</si>
  <si>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</si>
  <si>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</si>
  <si>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</si>
  <si>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</si>
  <si>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</si>
  <si>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</si>
  <si>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</si>
  <si>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</si>
  <si>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</si>
  <si>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</si>
  <si>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</si>
  <si>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</si>
  <si>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</si>
  <si>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</si>
  <si>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</si>
  <si>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</si>
  <si>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</si>
  <si>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</si>
  <si>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</si>
  <si>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</si>
  <si>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</si>
  <si>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</si>
  <si>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</si>
  <si>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</si>
  <si>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</si>
  <si>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</si>
  <si>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</si>
  <si>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</si>
  <si>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</si>
  <si>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</si>
  <si>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</si>
  <si>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</si>
  <si>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</si>
  <si>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</si>
  <si>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</si>
  <si>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</si>
  <si>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</si>
  <si>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</si>
  <si>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</si>
  <si>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</si>
  <si>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</si>
  <si>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</si>
  <si>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</si>
  <si>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</si>
  <si>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</si>
  <si>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</si>
  <si>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</si>
  <si>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</si>
  <si>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</si>
  <si>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</si>
  <si>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</si>
  <si>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</si>
  <si>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</si>
  <si>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</si>
  <si>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</si>
  <si>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</si>
  <si>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</si>
  <si>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</si>
  <si>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</si>
  <si>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</si>
  <si>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</si>
  <si>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</si>
  <si>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</si>
  <si>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</si>
  <si>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</si>
  <si>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</si>
  <si>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</si>
  <si>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</si>
  <si>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</si>
  <si>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</si>
  <si>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</si>
  <si>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</si>
  <si>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</si>
  <si>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</si>
  <si>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</si>
  <si>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</si>
  <si>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</si>
  <si>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</si>
  <si>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</si>
  <si>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</si>
  <si>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</si>
  <si>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</si>
  <si>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</si>
  <si>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</si>
  <si>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</si>
  <si>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</si>
  <si>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</si>
  <si>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</si>
  <si>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</si>
  <si>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</si>
  <si>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</si>
  <si>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</si>
  <si>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</si>
  <si>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</si>
  <si>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</si>
  <si>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</si>
  <si>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</si>
  <si>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</si>
  <si>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</si>
  <si>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</si>
  <si>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</si>
  <si>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</si>
  <si>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</si>
  <si>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</si>
  <si>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</si>
  <si>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</si>
  <si>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</si>
  <si>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</si>
  <si>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</si>
  <si>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</si>
  <si>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</si>
  <si>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</si>
  <si>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</si>
  <si>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</si>
  <si>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</si>
  <si>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</si>
  <si>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</si>
  <si>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</si>
  <si>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</si>
  <si>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</si>
  <si>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</si>
  <si>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</si>
  <si>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</si>
  <si>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</si>
  <si>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</si>
  <si>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</si>
  <si>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</si>
  <si>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</si>
  <si>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</si>
  <si>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</si>
  <si>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</si>
  <si>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</si>
  <si>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</si>
  <si>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</si>
  <si>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</si>
  <si>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</si>
  <si>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</si>
  <si>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</si>
  <si>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</si>
  <si>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</si>
  <si>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</si>
  <si>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</si>
  <si>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</si>
  <si>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</si>
  <si>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</si>
  <si>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</si>
  <si>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</si>
  <si>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</si>
  <si>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</si>
  <si>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</si>
  <si>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</si>
  <si>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</si>
  <si>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</si>
  <si>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</si>
  <si>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</si>
  <si>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</si>
  <si>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</si>
  <si>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</si>
  <si>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</si>
  <si>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</si>
  <si>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</si>
  <si>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</si>
  <si>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</si>
  <si>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</si>
  <si>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</si>
  <si>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</si>
  <si>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</si>
  <si>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</si>
  <si>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</si>
  <si>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</si>
  <si>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</si>
  <si>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</si>
  <si>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</si>
  <si>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</si>
  <si>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</si>
  <si>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</si>
  <si>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</si>
  <si>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</si>
  <si>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</si>
  <si>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</si>
  <si>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</si>
  <si>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</si>
  <si>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</si>
  <si>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</si>
  <si>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</si>
  <si>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</si>
  <si>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</si>
  <si>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</si>
  <si>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</si>
  <si>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</si>
  <si>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</si>
  <si>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</si>
  <si>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</si>
  <si>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</si>
  <si>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</si>
  <si>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</si>
  <si>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</si>
  <si>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</si>
  <si>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</si>
  <si>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</si>
  <si>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</si>
  <si>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</si>
  <si>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</si>
  <si>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</si>
  <si>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</si>
  <si>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</si>
  <si>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</si>
  <si>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</si>
  <si>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</si>
  <si>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</si>
  <si>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</si>
  <si>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</si>
  <si>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</si>
  <si>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</si>
  <si>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</si>
  <si>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</si>
  <si>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</si>
  <si>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</si>
  <si>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</si>
  <si>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</si>
  <si>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</si>
  <si>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</si>
  <si>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</si>
  <si>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</si>
  <si>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</si>
  <si>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</si>
  <si>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</si>
  <si>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</si>
  <si>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</si>
  <si>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</si>
  <si>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</si>
  <si>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</si>
  <si>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</si>
  <si>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</si>
  <si>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</si>
  <si>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</si>
  <si>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</si>
  <si>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</si>
  <si>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</si>
  <si>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</si>
  <si>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</si>
  <si>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</si>
  <si>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</si>
  <si>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</si>
  <si>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</si>
  <si>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</si>
  <si>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</si>
  <si>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</si>
  <si>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</si>
  <si>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</si>
  <si>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</si>
  <si>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</si>
  <si>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</si>
  <si>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</si>
  <si>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</si>
  <si>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</si>
  <si>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</si>
  <si>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</si>
  <si>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</si>
  <si>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</si>
  <si>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</si>
  <si>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</si>
  <si>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</si>
  <si>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</si>
  <si>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</si>
  <si>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</si>
  <si>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</si>
  <si>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</si>
  <si>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</si>
  <si>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</si>
  <si>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</si>
  <si>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</si>
  <si>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</si>
  <si>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</si>
  <si>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</si>
  <si>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</si>
  <si>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</si>
  <si>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</si>
  <si>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</si>
  <si>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</si>
  <si>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</si>
  <si>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</si>
  <si>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</si>
  <si>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</si>
  <si>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</si>
  <si>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</si>
  <si>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</si>
  <si>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</si>
  <si>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</si>
  <si>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</si>
  <si>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</si>
  <si>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</si>
  <si>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</si>
  <si>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</si>
  <si>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</si>
  <si>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</si>
  <si>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</si>
  <si>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</si>
  <si>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</si>
  <si>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</si>
  <si>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</si>
  <si>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</si>
  <si>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</si>
  <si>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</si>
  <si>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</si>
  <si>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</si>
  <si>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</si>
  <si>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</si>
  <si>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</si>
  <si>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</si>
  <si>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</si>
  <si>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</si>
  <si>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</si>
  <si>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</si>
  <si>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</si>
  <si>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</si>
  <si>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</si>
  <si>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</si>
  <si>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</si>
  <si>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</si>
  <si>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</si>
  <si>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</si>
  <si>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</si>
  <si>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</si>
  <si>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</si>
  <si>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</si>
  <si>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</si>
  <si>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</si>
  <si>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</si>
  <si>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</si>
  <si>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</si>
  <si>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</si>
  <si>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</si>
  <si>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</si>
  <si>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</si>
  <si>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</si>
  <si>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</si>
  <si>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</si>
  <si>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</si>
  <si>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</si>
  <si>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</si>
  <si>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</si>
  <si>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</si>
  <si>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</si>
  <si>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</si>
  <si>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</si>
  <si>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</si>
  <si>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</si>
  <si>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</si>
  <si>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</si>
  <si>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</si>
  <si>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</si>
  <si>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</si>
  <si>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</si>
  <si>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</si>
  <si>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</si>
  <si>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</si>
  <si>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</si>
  <si>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</si>
  <si>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</si>
  <si>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</si>
  <si>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</si>
  <si>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</si>
  <si>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</si>
  <si>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</si>
  <si>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</si>
  <si>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</si>
  <si>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</si>
  <si>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</si>
  <si>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</si>
  <si>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</si>
  <si>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</si>
  <si>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</si>
  <si>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</si>
  <si>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</si>
  <si>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</si>
  <si>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</si>
  <si>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</si>
  <si>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</si>
  <si>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</si>
  <si>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</si>
  <si>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</si>
  <si>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</si>
  <si>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</si>
  <si>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</si>
  <si>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</si>
  <si>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</si>
  <si>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</si>
  <si>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</si>
  <si>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</si>
  <si>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</si>
  <si>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</si>
  <si>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</si>
  <si>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</si>
  <si>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</si>
  <si>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</si>
  <si>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</si>
  <si>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</si>
  <si>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</si>
  <si>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</si>
  <si>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</si>
  <si>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</si>
  <si>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</si>
  <si>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</si>
  <si>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</si>
  <si>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</si>
  <si>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</si>
  <si>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</si>
  <si>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</si>
  <si>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</si>
  <si>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</si>
  <si>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</si>
  <si>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</si>
  <si>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</si>
  <si>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</si>
  <si>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</si>
  <si>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</si>
  <si>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</si>
  <si>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</si>
  <si>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</si>
  <si>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</si>
  <si>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</si>
  <si>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</si>
  <si>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</si>
  <si>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</si>
  <si>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</si>
  <si>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</si>
  <si>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</si>
  <si>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</si>
  <si>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</si>
  <si>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</si>
  <si>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</si>
  <si>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</si>
  <si>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</si>
  <si>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</si>
  <si>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</si>
  <si>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</si>
  <si>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</si>
  <si>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</si>
  <si>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</si>
  <si>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</si>
  <si>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</si>
  <si>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</si>
  <si>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</si>
  <si>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</si>
  <si>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</si>
  <si>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</si>
  <si>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</si>
  <si>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</si>
  <si>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</si>
  <si>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</si>
  <si>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</si>
  <si>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</si>
  <si>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</si>
  <si>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</si>
  <si>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</si>
  <si>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</si>
  <si>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</si>
  <si>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</si>
  <si>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</si>
  <si>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</si>
  <si>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</si>
  <si>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</si>
  <si>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</si>
  <si>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</si>
  <si>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</si>
  <si>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</si>
  <si>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</si>
  <si>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</si>
  <si>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</si>
  <si>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</si>
  <si>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</si>
  <si>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</si>
  <si>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</si>
  <si>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</si>
  <si>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</si>
  <si>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</si>
  <si>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</si>
  <si>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</si>
  <si>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</si>
  <si>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</si>
  <si>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</si>
  <si>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</si>
  <si>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</si>
  <si>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</si>
  <si>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</si>
  <si>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</si>
  <si>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</si>
  <si>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</si>
  <si>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</si>
  <si>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</si>
  <si>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</si>
  <si>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</si>
  <si>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</si>
  <si>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</si>
  <si>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</si>
  <si>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</si>
  <si>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</si>
  <si>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</si>
  <si>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</si>
  <si>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</si>
  <si>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</si>
  <si>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</si>
  <si>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</si>
  <si>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</si>
  <si>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</si>
  <si>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</si>
  <si>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</si>
  <si>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</si>
  <si>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</si>
  <si>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</si>
  <si>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</si>
  <si>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</si>
  <si>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</si>
  <si>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</si>
  <si>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</si>
  <si>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</si>
  <si>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</si>
  <si>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</si>
  <si>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</si>
  <si>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</si>
  <si>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</si>
  <si>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</si>
  <si>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</si>
  <si>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</si>
  <si>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</si>
  <si>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</si>
  <si>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</si>
  <si>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</si>
  <si>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</si>
  <si>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</si>
  <si>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</si>
  <si>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</si>
  <si>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</si>
  <si>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</si>
  <si>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</si>
  <si>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</si>
  <si>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</si>
  <si>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</si>
  <si>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</si>
  <si>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</si>
  <si>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</si>
  <si>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</si>
  <si>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</si>
  <si>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</si>
  <si>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</si>
  <si>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</si>
  <si>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</si>
  <si>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</si>
  <si>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</si>
  <si>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</si>
  <si>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</si>
  <si>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</si>
  <si>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</si>
  <si>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</si>
  <si>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</si>
  <si>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</si>
  <si>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</si>
  <si>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</si>
  <si>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</si>
  <si>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</si>
  <si>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</si>
  <si>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</si>
  <si>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</si>
  <si>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</si>
  <si>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</si>
  <si>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</si>
  <si>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</si>
  <si>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</si>
  <si>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</si>
  <si>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</si>
  <si>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</si>
  <si>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</si>
  <si>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</si>
  <si>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</si>
  <si>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</si>
  <si>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</si>
  <si>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</si>
  <si>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</si>
  <si>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</si>
  <si>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</si>
  <si>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</si>
  <si>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</si>
  <si>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</si>
  <si>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</si>
  <si>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</si>
  <si>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</si>
  <si>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</si>
  <si>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</si>
  <si>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</si>
  <si>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</si>
  <si>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</si>
  <si>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</si>
  <si>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</si>
  <si>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</si>
  <si>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</si>
  <si>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</si>
  <si>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</si>
  <si>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</si>
  <si>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</si>
  <si>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</si>
  <si>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</si>
  <si>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</si>
  <si>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</si>
  <si>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</si>
  <si>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</si>
  <si>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</si>
  <si>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</si>
  <si>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</si>
  <si>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</si>
  <si>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</si>
  <si>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</si>
  <si>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</si>
  <si>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</si>
  <si>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</si>
  <si>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</si>
  <si>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</si>
  <si>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</si>
  <si>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</si>
  <si>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</si>
  <si>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</si>
  <si>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</si>
  <si>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</si>
  <si>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</si>
  <si>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</si>
  <si>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</si>
  <si>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</si>
  <si>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</si>
  <si>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</si>
  <si>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</si>
  <si>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</si>
  <si>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</si>
  <si>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</si>
  <si>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</si>
  <si>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</si>
  <si>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</si>
  <si>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</si>
  <si>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</si>
  <si>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</si>
  <si>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</si>
  <si>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</si>
  <si>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</si>
  <si>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</si>
  <si>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</si>
  <si>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</si>
  <si>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</si>
  <si>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</si>
  <si>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</si>
  <si>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</si>
  <si>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</si>
  <si>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</si>
  <si>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</si>
  <si>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</si>
  <si>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</si>
  <si>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</si>
  <si>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</si>
  <si>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</si>
  <si>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</si>
  <si>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</si>
  <si>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</si>
  <si>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</si>
  <si>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</si>
  <si>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</si>
  <si>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</si>
  <si>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</si>
  <si>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</si>
  <si>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</si>
  <si>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</si>
  <si>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</si>
  <si>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</si>
  <si>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</si>
  <si>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</si>
  <si>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</si>
  <si>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</si>
  <si>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</si>
  <si>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</si>
  <si>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</si>
  <si>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</si>
  <si>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</si>
  <si>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</si>
  <si>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</si>
  <si>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</si>
  <si>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</si>
  <si>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</si>
  <si>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</si>
  <si>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</si>
  <si>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</si>
  <si>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</si>
  <si>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</si>
  <si>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</si>
  <si>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</si>
  <si>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</si>
  <si>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</si>
  <si>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</si>
  <si>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</si>
  <si>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</si>
  <si>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</si>
  <si>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</si>
  <si>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</si>
  <si>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</si>
  <si>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</si>
  <si>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</si>
  <si>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</si>
  <si>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</si>
  <si>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</si>
  <si>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</si>
  <si>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</si>
  <si>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</si>
  <si>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</si>
  <si>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</si>
  <si>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</si>
  <si>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</si>
  <si>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</si>
  <si>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</si>
  <si>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</si>
  <si>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</si>
  <si>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</si>
  <si>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</si>
  <si>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</si>
  <si>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</si>
  <si>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</si>
  <si>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</si>
  <si>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</si>
  <si>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</si>
  <si>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</si>
  <si>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</si>
  <si>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</si>
  <si>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</si>
  <si>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</si>
  <si>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</si>
  <si>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</si>
  <si>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</si>
  <si>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</si>
  <si>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</si>
  <si>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</si>
  <si>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</si>
  <si>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</si>
  <si>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</si>
  <si>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</si>
  <si>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</si>
  <si>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</si>
  <si>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</si>
  <si>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</si>
  <si>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</si>
  <si>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</si>
  <si>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</si>
  <si>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</si>
  <si>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</si>
  <si>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</si>
  <si>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</si>
  <si>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</si>
  <si>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</si>
  <si>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</si>
  <si>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</si>
  <si>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</si>
  <si>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</si>
  <si>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</si>
  <si>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</si>
  <si>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</si>
  <si>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</si>
  <si>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</si>
  <si>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</si>
  <si>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</si>
  <si>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</si>
  <si>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</si>
  <si>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</si>
  <si>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</si>
  <si>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</si>
  <si>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</si>
  <si>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</si>
  <si>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</si>
  <si>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</si>
  <si>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</si>
  <si>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</si>
  <si>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</si>
  <si>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</si>
  <si>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</si>
  <si>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</si>
  <si>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</si>
  <si>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</si>
  <si>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</si>
  <si>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</si>
  <si>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</si>
  <si>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</si>
  <si>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</si>
  <si>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</si>
  <si>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</si>
  <si>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</si>
  <si>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</si>
  <si>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</si>
  <si>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</si>
  <si>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</si>
  <si>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</si>
  <si>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</si>
  <si>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</si>
  <si>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</si>
  <si>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</si>
  <si>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</si>
  <si>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</si>
  <si>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</si>
  <si>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</si>
  <si>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</si>
  <si>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</si>
  <si>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</si>
  <si>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</si>
  <si>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</si>
  <si>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</si>
  <si>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</si>
  <si>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</si>
  <si>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</si>
  <si>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</si>
  <si>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</si>
  <si>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</si>
  <si>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</si>
  <si>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</si>
  <si>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</si>
  <si>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</si>
  <si>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</si>
  <si>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</si>
  <si>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</si>
  <si>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</si>
  <si>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</si>
  <si>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</si>
  <si>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</si>
  <si>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</si>
  <si>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</si>
  <si>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</si>
  <si>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</si>
  <si>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</si>
  <si>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</si>
  <si>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</si>
  <si>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</si>
  <si>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</si>
  <si>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</si>
  <si>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</si>
  <si>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</si>
  <si>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</si>
  <si>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</si>
  <si>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</si>
  <si>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</si>
  <si>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</si>
  <si>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</si>
  <si>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</si>
  <si>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</si>
  <si>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</si>
  <si>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</si>
  <si>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</si>
  <si>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</si>
  <si>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</si>
  <si>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</si>
  <si>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</si>
  <si>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</si>
  <si>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</si>
  <si>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</si>
  <si>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</si>
  <si>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</si>
  <si>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</si>
  <si>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</si>
  <si>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</si>
  <si>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</si>
  <si>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</si>
  <si>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</si>
  <si>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</si>
  <si>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</si>
  <si>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</si>
  <si>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</si>
  <si>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</si>
  <si>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</si>
  <si>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</si>
  <si>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</si>
  <si>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</si>
  <si>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</si>
  <si>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</si>
  <si>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</si>
  <si>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</si>
  <si>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</si>
  <si>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</si>
  <si>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</si>
  <si>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</si>
  <si>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</si>
  <si>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</si>
  <si>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</si>
  <si>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</si>
  <si>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</si>
  <si>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</si>
  <si>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</si>
  <si>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</si>
  <si>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</si>
  <si>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</si>
  <si>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</si>
  <si>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</si>
  <si>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</si>
  <si>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</si>
  <si>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</si>
  <si>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</si>
  <si>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</si>
  <si>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</si>
  <si>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</si>
  <si>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</si>
  <si>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</si>
  <si>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</si>
  <si>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</si>
  <si>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</si>
  <si>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</si>
  <si>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</si>
  <si>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</si>
  <si>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</si>
  <si>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</si>
  <si>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</si>
  <si>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</si>
  <si>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</si>
  <si>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</si>
  <si>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</si>
  <si>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</si>
  <si>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</si>
  <si>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</si>
  <si>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</si>
  <si>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</si>
  <si>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</si>
  <si>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</si>
  <si>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</si>
  <si>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</si>
  <si>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</si>
  <si>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</si>
  <si>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</si>
  <si>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</si>
  <si>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</si>
  <si>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</si>
  <si>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</si>
  <si>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</si>
  <si>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</si>
  <si>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</si>
  <si>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</si>
  <si>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</si>
  <si>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</si>
  <si>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</si>
  <si>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</si>
  <si>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</si>
  <si>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</si>
  <si>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</si>
  <si>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</si>
  <si>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</si>
  <si>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</si>
  <si>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</si>
  <si>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</si>
  <si>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</si>
  <si>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</si>
  <si>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</si>
  <si>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</si>
  <si>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</si>
  <si>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</si>
  <si>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</si>
  <si>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</si>
  <si>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</si>
  <si>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</si>
  <si>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</si>
  <si>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</si>
  <si>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</si>
  <si>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</si>
  <si>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</si>
  <si>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</si>
  <si>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</si>
  <si>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</si>
  <si>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</si>
  <si>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</si>
  <si>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</si>
  <si>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</si>
  <si>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</si>
  <si>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</si>
  <si>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</si>
  <si>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</si>
  <si>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</si>
  <si>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</si>
  <si>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</si>
  <si>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</si>
  <si>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</si>
  <si>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</si>
  <si>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</si>
  <si>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</si>
  <si>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</si>
  <si>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</si>
  <si>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</si>
  <si>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</si>
  <si>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</si>
  <si>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</si>
  <si>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</si>
  <si>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</si>
  <si>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</si>
  <si>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</si>
  <si>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</si>
  <si>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</si>
  <si>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</si>
  <si>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</si>
  <si>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</si>
  <si>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</si>
  <si>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</si>
  <si>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</si>
  <si>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</si>
  <si>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</si>
  <si>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</si>
  <si>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</si>
  <si>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</si>
  <si>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</si>
  <si>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</si>
  <si>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</si>
  <si>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</si>
  <si>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</si>
  <si>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</si>
  <si>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</si>
  <si>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</si>
  <si>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</si>
  <si>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</si>
  <si>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</si>
  <si>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</si>
  <si>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</si>
  <si>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</si>
  <si>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</si>
  <si>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</si>
  <si>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</si>
  <si>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</si>
  <si>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</si>
  <si>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</si>
  <si>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</si>
  <si>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</si>
  <si>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</si>
  <si>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</si>
  <si>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</si>
  <si>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</si>
  <si>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</si>
  <si>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</si>
  <si>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</si>
  <si>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</si>
  <si>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</si>
  <si>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</si>
  <si>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</si>
  <si>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</si>
  <si>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</si>
  <si>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</si>
  <si>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</si>
  <si>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</si>
  <si>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</si>
  <si>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</si>
  <si>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</si>
  <si>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</si>
  <si>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</si>
  <si>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</si>
  <si>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</si>
  <si>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</si>
  <si>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</si>
  <si>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</si>
  <si>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</si>
  <si>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</si>
  <si>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</si>
  <si>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</si>
  <si>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</si>
  <si>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</si>
  <si>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</si>
  <si>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</si>
  <si>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</si>
  <si>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</si>
  <si>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</si>
  <si>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</si>
  <si>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</si>
  <si>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</si>
  <si>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</si>
  <si>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</si>
  <si>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</si>
  <si>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</si>
  <si>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</si>
  <si>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</si>
  <si>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</si>
  <si>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</si>
  <si>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</si>
  <si>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</si>
  <si>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</si>
  <si>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</si>
  <si>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</si>
  <si>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</si>
  <si>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</si>
  <si>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</si>
  <si>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</si>
  <si>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</si>
  <si>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</si>
  <si>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</si>
  <si>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</si>
  <si>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</si>
  <si>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</si>
  <si>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</si>
  <si>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</si>
  <si>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</si>
  <si>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</si>
  <si>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</si>
  <si>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</si>
  <si>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</si>
  <si>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</si>
  <si>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</si>
  <si>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</si>
  <si>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</si>
  <si>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</si>
  <si>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</si>
  <si>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</si>
  <si>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</si>
  <si>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</si>
  <si>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</si>
  <si>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</si>
  <si>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</si>
  <si>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</si>
  <si>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</si>
  <si>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</si>
  <si>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</si>
  <si>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</si>
  <si>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</si>
  <si>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</si>
  <si>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</si>
  <si>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</si>
  <si>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</si>
  <si>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</si>
  <si>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</si>
  <si>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</si>
  <si>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</si>
  <si>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</si>
  <si>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</si>
  <si>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</si>
  <si>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</si>
  <si>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</si>
  <si>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</si>
  <si>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</si>
  <si>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</si>
  <si>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</si>
  <si>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</si>
  <si>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</si>
  <si>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</si>
  <si>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</si>
  <si>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</si>
  <si>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</si>
  <si>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</si>
  <si>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</si>
  <si>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</si>
  <si>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</si>
  <si>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</si>
  <si>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</si>
  <si>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</si>
  <si>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</si>
  <si>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</si>
  <si>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</si>
  <si>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</si>
  <si>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</si>
  <si>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</si>
  <si>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</si>
  <si>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</si>
  <si>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</si>
  <si>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</si>
  <si>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</si>
  <si>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</si>
  <si>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</si>
  <si>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</si>
  <si>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</si>
  <si>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</si>
  <si>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</si>
  <si>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</si>
  <si>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</si>
  <si>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</si>
  <si>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</si>
  <si>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</si>
  <si>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</si>
  <si>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</si>
  <si>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</si>
  <si>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</si>
  <si>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</si>
  <si>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</si>
  <si>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</si>
  <si>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</si>
  <si>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</si>
  <si>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</si>
  <si>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</si>
  <si>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</si>
  <si>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</si>
  <si>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</si>
  <si>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</si>
  <si>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</si>
  <si>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</si>
  <si>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</si>
  <si>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</si>
  <si>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</si>
  <si>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</si>
  <si>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</si>
  <si>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</si>
  <si>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</si>
  <si>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</si>
  <si>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</si>
  <si>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</si>
  <si>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</si>
  <si>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</si>
  <si>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</si>
  <si>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</si>
  <si>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</si>
  <si>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</si>
  <si>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</si>
  <si>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</si>
  <si>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</si>
  <si>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</si>
  <si>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</si>
  <si>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</si>
  <si>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</si>
  <si>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</si>
  <si>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</si>
  <si>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</si>
  <si>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</si>
  <si>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</si>
  <si>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</si>
  <si>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</si>
  <si>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</si>
  <si>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</si>
  <si>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</si>
  <si>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</si>
  <si>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</si>
  <si>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</si>
  <si>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</si>
  <si>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</si>
  <si>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</si>
  <si>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</si>
  <si>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</si>
  <si>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</si>
  <si>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</si>
  <si>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</si>
  <si>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</si>
  <si>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</si>
  <si>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</si>
  <si>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</si>
  <si>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</si>
  <si>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</si>
  <si>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</si>
  <si>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</si>
  <si>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</si>
  <si>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</si>
  <si>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</si>
  <si>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</si>
  <si>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</si>
  <si>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</si>
  <si>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</si>
  <si>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</si>
  <si>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</si>
  <si>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</si>
  <si>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</si>
  <si>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</si>
  <si>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</si>
  <si>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</si>
  <si>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</si>
  <si>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</si>
  <si>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</si>
  <si>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</si>
  <si>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</si>
  <si>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</si>
  <si>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</si>
  <si>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</si>
  <si>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</si>
  <si>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</si>
  <si>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</si>
  <si>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</si>
  <si>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</si>
  <si>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</si>
  <si>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</si>
  <si>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</si>
  <si>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</si>
  <si>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</si>
  <si>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</si>
  <si>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</si>
  <si>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</si>
  <si>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</si>
  <si>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</si>
  <si>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</si>
  <si>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</si>
  <si>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</si>
  <si>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</si>
  <si>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</si>
  <si>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</si>
  <si>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</si>
  <si>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</si>
  <si>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</si>
  <si>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</si>
  <si>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</si>
  <si>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</si>
  <si>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</si>
  <si>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</si>
  <si>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</si>
  <si>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</si>
  <si>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</si>
  <si>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</si>
  <si>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</si>
  <si>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</si>
  <si>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</si>
  <si>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</si>
  <si>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</si>
  <si>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</si>
  <si>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</si>
  <si>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</si>
  <si>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</si>
  <si>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</si>
  <si>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</si>
  <si>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</si>
  <si>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</si>
  <si>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</si>
  <si>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</si>
  <si>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</si>
  <si>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</si>
  <si>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</si>
  <si>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</si>
  <si>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</si>
  <si>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</si>
  <si>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</si>
  <si>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</si>
  <si>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</si>
  <si>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</si>
  <si>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</si>
  <si>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</si>
  <si>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</si>
  <si>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</si>
  <si>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</si>
  <si>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</si>
  <si>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</si>
  <si>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</si>
  <si>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</si>
  <si>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</si>
  <si>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</si>
  <si>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</si>
  <si>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</si>
  <si>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</si>
  <si>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</si>
  <si>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</si>
  <si>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</si>
  <si>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</si>
  <si>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</si>
  <si>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</si>
  <si>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</si>
  <si>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</si>
  <si>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</si>
  <si>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</si>
  <si>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</si>
  <si>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</si>
  <si>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</si>
  <si>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</si>
  <si>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</si>
  <si>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</si>
  <si>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</si>
  <si>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</si>
  <si>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</si>
  <si>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</si>
  <si>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</si>
  <si>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</si>
  <si>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</si>
  <si>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</si>
  <si>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</si>
  <si>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</si>
  <si>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</si>
  <si>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</si>
  <si>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</si>
  <si>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</si>
  <si>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</si>
  <si>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</si>
  <si>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</si>
  <si>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</si>
  <si>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</si>
  <si>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</si>
  <si>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</si>
  <si>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</si>
  <si>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</si>
  <si>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</si>
  <si>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</si>
  <si>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</si>
  <si>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</si>
  <si>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</si>
  <si>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</si>
  <si>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</si>
  <si>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</si>
  <si>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</si>
  <si>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</si>
  <si>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</si>
  <si>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</si>
  <si>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</si>
  <si>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</si>
  <si>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</si>
  <si>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</si>
  <si>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</si>
  <si>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</si>
  <si>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</si>
  <si>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</si>
  <si>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</si>
  <si>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</si>
  <si>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</si>
  <si>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</si>
  <si>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</si>
  <si>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</si>
  <si>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</si>
  <si>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</si>
  <si>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</si>
  <si>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</si>
  <si>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</si>
  <si>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</si>
  <si>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</si>
  <si>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</si>
  <si>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</si>
  <si>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</si>
  <si>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</si>
  <si>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</si>
  <si>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</si>
  <si>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</si>
  <si>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</si>
  <si>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</si>
  <si>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</si>
  <si>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</si>
  <si>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</si>
  <si>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</si>
  <si>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</si>
  <si>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</si>
  <si>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</si>
  <si>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</si>
  <si>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</si>
  <si>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</si>
  <si>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</si>
  <si>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</si>
  <si>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</si>
  <si>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</si>
  <si>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</si>
  <si>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</si>
  <si>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</si>
  <si>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</si>
  <si>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</si>
  <si>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</si>
  <si>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</si>
  <si>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</si>
  <si>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</si>
  <si>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</si>
  <si>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</si>
  <si>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</si>
  <si>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</si>
  <si>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</si>
  <si>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</si>
  <si>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</si>
  <si>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</si>
  <si>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</si>
  <si>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</si>
  <si>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</si>
  <si>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</si>
  <si>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</si>
  <si>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</si>
  <si>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</si>
  <si>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</si>
  <si>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</si>
  <si>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</si>
  <si>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</si>
  <si>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</si>
  <si>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</si>
  <si>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</si>
  <si>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</si>
  <si>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</si>
  <si>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</si>
  <si>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</si>
  <si>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</si>
  <si>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</si>
  <si>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</si>
  <si>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</si>
  <si>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</si>
  <si>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</si>
  <si>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</si>
  <si>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</si>
  <si>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</si>
  <si>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</si>
  <si>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</si>
  <si>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</si>
  <si>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</si>
  <si>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</si>
  <si>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</si>
  <si>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</si>
  <si>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</si>
  <si>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</si>
  <si>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</si>
  <si>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</si>
  <si>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</si>
  <si>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</si>
  <si>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</si>
  <si>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</si>
  <si>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</si>
  <si>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</si>
  <si>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</si>
  <si>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</si>
  <si>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</si>
  <si>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</si>
  <si>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</si>
  <si>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</si>
  <si>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</si>
  <si>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</si>
  <si>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</si>
  <si>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</si>
  <si>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</si>
  <si>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</si>
  <si>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</si>
  <si>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</si>
  <si>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</si>
  <si>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</si>
  <si>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</si>
  <si>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</si>
  <si>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</si>
  <si>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</si>
  <si>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</si>
  <si>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</si>
  <si>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</si>
  <si>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</si>
  <si>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</si>
  <si>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</si>
  <si>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</si>
  <si>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</si>
  <si>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</si>
  <si>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</si>
  <si>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</si>
  <si>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</si>
  <si>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</si>
  <si>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</si>
  <si>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</si>
  <si>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</si>
  <si>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</si>
  <si>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</si>
  <si>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</si>
  <si>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</si>
  <si>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</si>
  <si>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</si>
  <si>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</si>
  <si>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</si>
  <si>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</si>
  <si>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</si>
  <si>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</si>
  <si>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</si>
  <si>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</si>
  <si>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</si>
  <si>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</si>
  <si>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</si>
  <si>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</si>
  <si>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</si>
  <si>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</si>
  <si>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</si>
  <si>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</si>
  <si>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</si>
  <si>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</si>
  <si>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</si>
  <si>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</si>
  <si>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</si>
  <si>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</si>
  <si>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</si>
  <si>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</si>
  <si>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</si>
  <si>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</si>
  <si>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</si>
  <si>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</si>
  <si>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</si>
  <si>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</si>
  <si>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</si>
  <si>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</si>
  <si>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</si>
  <si>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</si>
  <si>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</si>
  <si>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</si>
  <si>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</si>
  <si>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</si>
  <si>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</si>
  <si>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</si>
  <si>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</si>
  <si>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</si>
  <si>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</si>
  <si>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</si>
  <si>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</si>
  <si>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</si>
  <si>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</si>
  <si>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</si>
  <si>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</si>
  <si>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</si>
  <si>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</si>
  <si>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</si>
  <si>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</si>
  <si>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</si>
  <si>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</si>
  <si>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</si>
  <si>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</si>
  <si>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</si>
  <si>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</si>
  <si>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</si>
  <si>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</si>
  <si>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</si>
  <si>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</si>
  <si>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</si>
  <si>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</si>
  <si>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</si>
  <si>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</si>
  <si>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</si>
  <si>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</si>
  <si>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</si>
  <si>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</si>
  <si>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</si>
  <si>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</si>
  <si>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</si>
  <si>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</si>
  <si>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</si>
  <si>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</si>
  <si>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</si>
  <si>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</si>
  <si>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</si>
  <si>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</si>
  <si>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</si>
  <si>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</si>
  <si>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</si>
  <si>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</si>
  <si>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</si>
  <si>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</si>
  <si>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</si>
  <si>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</si>
  <si>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</si>
  <si>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</si>
  <si>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</si>
  <si>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</si>
  <si>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</si>
  <si>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</si>
  <si>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</si>
  <si>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</si>
  <si>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</si>
  <si>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</si>
  <si>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</si>
  <si>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</si>
  <si>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</si>
  <si>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</si>
  <si>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</si>
  <si>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</si>
  <si>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</si>
  <si>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</si>
  <si>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</si>
  <si>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</si>
  <si>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</si>
  <si>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</si>
  <si>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</si>
  <si>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</si>
  <si>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</si>
  <si>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</si>
  <si>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</si>
  <si>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</si>
  <si>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</si>
  <si>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</si>
  <si>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</si>
  <si>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</si>
  <si>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</si>
  <si>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</si>
  <si>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</si>
  <si>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</si>
  <si>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</si>
  <si>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</si>
  <si>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</si>
  <si>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</si>
  <si>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</si>
  <si>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</si>
  <si>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</si>
  <si>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</si>
  <si>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</si>
  <si>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</si>
  <si>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</si>
  <si>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</si>
  <si>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</si>
  <si>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</si>
  <si>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</si>
  <si>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</si>
  <si>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</si>
  <si>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</si>
  <si>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</si>
  <si>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</si>
  <si>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</si>
  <si>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</si>
  <si>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</si>
  <si>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</si>
  <si>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</si>
  <si>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</si>
  <si>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</si>
  <si>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</si>
  <si>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</si>
  <si>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</si>
  <si>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</si>
  <si>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</si>
  <si>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</si>
  <si>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</si>
  <si>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</si>
  <si>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</si>
  <si>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</si>
  <si>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</si>
  <si>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</si>
  <si>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</si>
  <si>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</si>
  <si>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</si>
  <si>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</si>
  <si>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</si>
  <si>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</si>
  <si>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</si>
  <si>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</si>
  <si>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</si>
  <si>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</si>
  <si>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</si>
  <si>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</si>
  <si>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</si>
  <si>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</si>
  <si>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</si>
  <si>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</si>
  <si>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</si>
  <si>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</si>
  <si>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</si>
  <si>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</si>
  <si>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</si>
  <si>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</si>
  <si>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</si>
  <si>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</si>
  <si>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</si>
  <si>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</si>
  <si>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</si>
  <si>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</si>
  <si>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</si>
  <si>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</si>
  <si>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</si>
  <si>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</si>
  <si>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</si>
  <si>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</si>
  <si>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</si>
  <si>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</si>
  <si>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</si>
  <si>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</si>
  <si>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</si>
  <si>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</si>
  <si>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</si>
  <si>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</si>
  <si>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</si>
  <si>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</si>
  <si>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</si>
  <si>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</si>
  <si>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</si>
  <si>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</si>
  <si>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</si>
  <si>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</si>
  <si>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</si>
  <si>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</si>
  <si>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</si>
  <si>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</si>
  <si>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</si>
  <si>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</si>
  <si>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</si>
  <si>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</si>
  <si>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</si>
  <si>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</si>
  <si>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</si>
  <si>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</si>
  <si>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</si>
  <si>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</si>
  <si>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</si>
  <si>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</si>
  <si>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</si>
  <si>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</si>
  <si>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</si>
  <si>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</si>
  <si>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</si>
  <si>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</si>
  <si>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</si>
  <si>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</si>
  <si>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</si>
  <si>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</si>
  <si>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</si>
  <si>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</si>
  <si>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</si>
  <si>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</si>
  <si>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</si>
  <si>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</si>
  <si>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</si>
  <si>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</si>
  <si>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</si>
  <si>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</si>
  <si>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</si>
  <si>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</si>
  <si>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</si>
  <si>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</si>
  <si>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</si>
  <si>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</si>
  <si>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</si>
  <si>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</si>
  <si>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</si>
  <si>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</si>
  <si>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</si>
  <si>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</si>
  <si>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</si>
  <si>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</si>
  <si>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</si>
  <si>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</si>
  <si>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</si>
  <si>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</si>
  <si>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</si>
  <si>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</si>
  <si>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</si>
  <si>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</si>
  <si>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</si>
  <si>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</si>
  <si>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</si>
  <si>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</si>
  <si>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</si>
  <si>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</si>
  <si>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</si>
  <si>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</si>
  <si>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</si>
  <si>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</si>
  <si>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</si>
  <si>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</si>
  <si>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</si>
  <si>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</si>
  <si>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</si>
  <si>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</si>
  <si>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</si>
  <si>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</si>
  <si>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</si>
  <si>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</si>
  <si>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</si>
  <si>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</si>
  <si>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</si>
  <si>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</si>
  <si>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</si>
  <si>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</si>
  <si>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</si>
  <si>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</si>
  <si>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</si>
  <si>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</si>
  <si>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</si>
  <si>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</si>
  <si>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</si>
  <si>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</si>
  <si>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</si>
  <si>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</si>
  <si>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</si>
  <si>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</si>
  <si>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</si>
  <si>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</si>
  <si>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</si>
  <si>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</si>
  <si>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</si>
  <si>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</si>
  <si>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</si>
  <si>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</si>
  <si>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</si>
  <si>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</si>
  <si>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</si>
  <si>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</si>
  <si>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</si>
  <si>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</si>
  <si>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</si>
  <si>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</si>
  <si>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</si>
  <si>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</si>
  <si>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</si>
  <si>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</si>
  <si>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</si>
  <si>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</si>
  <si>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</si>
  <si>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</si>
  <si>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</si>
  <si>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</si>
  <si>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</si>
  <si>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</si>
  <si>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</si>
  <si>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</si>
  <si>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</si>
  <si>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</si>
  <si>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</si>
  <si>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</si>
  <si>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</si>
  <si>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</si>
  <si>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</si>
  <si>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</si>
  <si>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</si>
  <si>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</si>
  <si>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</si>
  <si>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</si>
  <si>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</si>
  <si>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</si>
  <si>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</si>
  <si>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</si>
  <si>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</si>
  <si>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</si>
  <si>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</si>
  <si>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</si>
  <si>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</si>
  <si>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</si>
  <si>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</si>
  <si>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</si>
  <si>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</si>
  <si>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</si>
  <si>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</si>
  <si>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</si>
  <si>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</si>
  <si>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</si>
  <si>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</si>
  <si>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</si>
  <si>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</si>
  <si>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</si>
  <si>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</si>
  <si>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</si>
  <si>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</si>
  <si>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</si>
  <si>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</si>
  <si>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</si>
  <si>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</si>
  <si>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</si>
  <si>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</si>
  <si>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</si>
  <si>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</si>
  <si>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</si>
  <si>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</si>
  <si>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</si>
  <si>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</si>
  <si>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</si>
  <si>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</si>
  <si>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</si>
  <si>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</si>
  <si>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</si>
  <si>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</si>
  <si>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</si>
  <si>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</si>
  <si>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</si>
  <si>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</si>
  <si>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</si>
  <si>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</si>
  <si>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</si>
  <si>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</si>
  <si>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</si>
  <si>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</si>
  <si>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</si>
  <si>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</si>
  <si>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</si>
  <si>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</si>
  <si>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</si>
  <si>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</si>
  <si>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</si>
  <si>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</si>
  <si>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</si>
  <si>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</si>
  <si>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</si>
  <si>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</si>
  <si>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</si>
  <si>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</si>
  <si>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</si>
  <si>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</si>
  <si>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</si>
  <si>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</si>
  <si>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</si>
  <si>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</si>
  <si>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</si>
  <si>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</si>
  <si>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</si>
  <si>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</si>
  <si>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</si>
  <si>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</si>
  <si>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</si>
  <si>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</si>
  <si>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</si>
  <si>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</si>
  <si>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</si>
  <si>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</si>
  <si>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</si>
  <si>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</si>
  <si>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</si>
  <si>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</si>
  <si>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</si>
  <si>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</si>
  <si>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</si>
  <si>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</si>
  <si>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</si>
  <si>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</si>
  <si>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</si>
  <si>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</si>
  <si>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</si>
  <si>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</si>
  <si>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</si>
  <si>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</si>
  <si>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</si>
  <si>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</si>
  <si>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</si>
  <si>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</si>
  <si>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</si>
  <si>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</si>
  <si>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</si>
  <si>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</si>
  <si>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</si>
  <si>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</si>
  <si>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</si>
  <si>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</si>
  <si>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</si>
  <si>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</si>
  <si>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</si>
  <si>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</si>
  <si>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</si>
  <si>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</si>
  <si>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</si>
  <si>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</si>
  <si>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</si>
  <si>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</si>
  <si>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</si>
  <si>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</si>
  <si>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</si>
  <si>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</si>
  <si>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</si>
  <si>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</si>
  <si>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</si>
  <si>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</si>
  <si>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</si>
  <si>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</si>
  <si>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</si>
  <si>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</si>
  <si>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</si>
  <si>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</si>
  <si>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</si>
  <si>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</si>
  <si>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</si>
  <si>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</si>
  <si>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</si>
  <si>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</si>
  <si>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</si>
  <si>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</si>
  <si>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</si>
  <si>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</si>
  <si>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</si>
  <si>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</si>
  <si>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</si>
  <si>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</si>
  <si>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</si>
  <si>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</si>
  <si>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</si>
  <si>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</si>
  <si>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</si>
  <si>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</si>
  <si>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</si>
  <si>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</si>
  <si>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</si>
  <si>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</si>
  <si>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</si>
  <si>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</si>
  <si>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</si>
  <si>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</si>
  <si>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</si>
  <si>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</si>
  <si>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</si>
  <si>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</si>
  <si>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</si>
  <si>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</si>
  <si>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</si>
  <si>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</si>
  <si>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</si>
  <si>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</si>
  <si>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</si>
  <si>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</si>
  <si>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</si>
  <si>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</si>
  <si>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</si>
  <si>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</si>
  <si>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</si>
  <si>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</si>
  <si>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</si>
  <si>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</si>
  <si>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</si>
  <si>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</si>
  <si>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</si>
  <si>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</si>
  <si>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</si>
  <si>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</si>
  <si>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</si>
  <si>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</si>
  <si>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</si>
  <si>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</si>
  <si>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</si>
  <si>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</si>
  <si>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</si>
  <si>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</si>
  <si>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</si>
  <si>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</si>
  <si>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</si>
  <si>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</si>
  <si>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</si>
  <si>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</si>
  <si>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</si>
  <si>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</si>
  <si>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</si>
  <si>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</si>
  <si>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</si>
  <si>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</si>
  <si>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</si>
  <si>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</si>
  <si>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</si>
  <si>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</si>
  <si>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</si>
  <si>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</si>
  <si>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</si>
  <si>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</si>
  <si>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</si>
  <si>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</si>
  <si>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</si>
  <si>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</si>
  <si>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</si>
  <si>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</si>
  <si>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</si>
  <si>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</si>
  <si>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</si>
  <si>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</si>
  <si>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</si>
  <si>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</si>
  <si>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</si>
  <si>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</si>
  <si>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</si>
  <si>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</si>
  <si>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</si>
  <si>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</si>
  <si>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</si>
  <si>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</si>
  <si>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</si>
  <si>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</si>
  <si>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</si>
  <si>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</si>
  <si>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</si>
  <si>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</si>
  <si>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</si>
  <si>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</si>
  <si>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</si>
  <si>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</si>
  <si>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</si>
  <si>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</si>
  <si>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</si>
  <si>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</si>
  <si>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</si>
  <si>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</si>
  <si>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</si>
  <si>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</si>
  <si>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</si>
  <si>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</si>
  <si>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</si>
  <si>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</si>
  <si>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</si>
  <si>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</si>
  <si>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</si>
  <si>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</si>
  <si>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</si>
  <si>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</si>
  <si>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</si>
  <si>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</si>
  <si>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</si>
  <si>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</si>
  <si>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</si>
  <si>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</si>
  <si>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</si>
  <si>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</si>
  <si>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</si>
  <si>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</si>
  <si>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</si>
  <si>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</si>
  <si>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</si>
  <si>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</si>
  <si>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</si>
  <si>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</si>
  <si>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</si>
  <si>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</si>
  <si>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</si>
  <si>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</si>
  <si>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</si>
  <si>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</si>
  <si>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</si>
  <si>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</si>
  <si>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</si>
  <si>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</si>
  <si>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</si>
  <si>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</si>
  <si>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</si>
  <si>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</si>
  <si>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</si>
  <si>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</si>
  <si>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</si>
  <si>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</si>
  <si>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</si>
  <si>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</si>
  <si>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</si>
  <si>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</si>
  <si>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</si>
  <si>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</si>
  <si>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</si>
  <si>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</si>
  <si>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</si>
  <si>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</si>
  <si>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</si>
  <si>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</si>
  <si>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</si>
  <si>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</si>
  <si>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</si>
  <si>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</si>
  <si>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</si>
  <si>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</si>
  <si>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</si>
  <si>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</si>
  <si>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</si>
  <si>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</si>
  <si>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</si>
  <si>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</si>
  <si>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</si>
  <si>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</si>
  <si>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</si>
  <si>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</si>
  <si>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</si>
  <si>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</si>
  <si>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</si>
  <si>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</si>
  <si>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</si>
  <si>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</si>
  <si>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</si>
  <si>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</si>
  <si>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</si>
  <si>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</si>
  <si>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</si>
  <si>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</si>
  <si>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</si>
  <si>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</si>
  <si>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</si>
  <si>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</si>
  <si>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</si>
  <si>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</si>
  <si>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</si>
  <si>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</si>
  <si>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</si>
  <si>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</si>
  <si>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</si>
  <si>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</si>
  <si>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</si>
  <si>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</si>
  <si>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</si>
  <si>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</si>
  <si>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</si>
  <si>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</si>
  <si>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</si>
  <si>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</si>
  <si>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</si>
  <si>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</si>
  <si>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</si>
  <si>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</si>
  <si>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</si>
  <si>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</si>
  <si>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</si>
  <si>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</si>
  <si>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</si>
  <si>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</si>
  <si>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</si>
  <si>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</si>
  <si>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</si>
  <si>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</si>
  <si>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</si>
  <si>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</si>
  <si>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</si>
  <si>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</si>
  <si>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</si>
  <si>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</si>
  <si>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</si>
  <si>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</si>
  <si>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</si>
  <si>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</si>
  <si>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</si>
  <si>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</si>
  <si>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</si>
  <si>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</si>
  <si>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</si>
  <si>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</si>
  <si>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</si>
  <si>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</si>
  <si>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</si>
  <si>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</si>
  <si>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</si>
  <si>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</si>
  <si>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</si>
  <si>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</si>
  <si>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</si>
  <si>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</si>
  <si>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</si>
  <si>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</si>
  <si>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</si>
  <si>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</si>
  <si>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</si>
  <si>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</si>
  <si>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</si>
  <si>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</si>
  <si>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</si>
  <si>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</si>
  <si>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</si>
  <si>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</si>
  <si>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</si>
  <si>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</si>
  <si>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</si>
  <si>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</si>
  <si>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</si>
  <si>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</si>
  <si>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</si>
  <si>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</si>
  <si>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</si>
  <si>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</si>
  <si>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</si>
  <si>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</si>
  <si>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</si>
  <si>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</si>
  <si>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</si>
  <si>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</si>
  <si>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</si>
  <si>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</si>
  <si>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</si>
  <si>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</si>
  <si>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</si>
  <si>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</si>
  <si>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</si>
  <si>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</si>
  <si>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</si>
  <si>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</si>
  <si>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</si>
  <si>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</si>
  <si>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</si>
  <si>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</si>
  <si>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</si>
  <si>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</si>
  <si>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</si>
  <si>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</si>
  <si>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</si>
  <si>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</si>
  <si>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</si>
  <si>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</si>
  <si>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</si>
  <si>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</si>
  <si>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</si>
  <si>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</si>
  <si>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</si>
  <si>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</si>
  <si>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</si>
  <si>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</si>
  <si>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</si>
  <si>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</si>
  <si>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</si>
  <si>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</si>
  <si>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</si>
  <si>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</si>
  <si>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</si>
  <si>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</si>
  <si>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</si>
  <si>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</si>
  <si>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</si>
  <si>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</si>
  <si>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</si>
  <si>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</si>
  <si>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</si>
  <si>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</si>
  <si>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</si>
  <si>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</si>
  <si>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</si>
  <si>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</si>
  <si>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</si>
  <si>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</si>
  <si>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</si>
  <si>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</si>
  <si>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</si>
  <si>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</si>
  <si>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</si>
  <si>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</si>
  <si>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</si>
  <si>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</si>
  <si>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</si>
  <si>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</si>
  <si>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</si>
  <si>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</si>
  <si>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</si>
  <si>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</si>
  <si>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</si>
  <si>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</si>
  <si>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</si>
  <si>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</si>
  <si>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</si>
  <si>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</si>
  <si>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</si>
  <si>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</si>
  <si>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</si>
  <si>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</si>
  <si>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</si>
  <si>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</si>
  <si>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</si>
  <si>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</si>
  <si>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</si>
  <si>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</si>
  <si>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</si>
  <si>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</si>
  <si>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</si>
  <si>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</si>
  <si>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</si>
  <si>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</si>
  <si>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</si>
  <si>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</si>
  <si>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</si>
  <si>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</si>
  <si>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</si>
  <si>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</si>
  <si>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</si>
  <si>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</si>
  <si>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</si>
  <si>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</si>
  <si>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</si>
  <si>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</si>
  <si>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</si>
  <si>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</si>
  <si>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</si>
  <si>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</si>
  <si>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</si>
  <si>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</si>
  <si>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</si>
  <si>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</si>
  <si>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</si>
  <si>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</si>
  <si>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</si>
  <si>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</si>
  <si>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</si>
  <si>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</si>
  <si>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</si>
  <si>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</si>
  <si>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</si>
  <si>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</si>
  <si>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</si>
  <si>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</si>
  <si>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</si>
  <si>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</si>
  <si>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</si>
  <si>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</si>
  <si>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</si>
  <si>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</si>
  <si>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</si>
  <si>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</si>
  <si>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</si>
  <si>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</si>
  <si>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</si>
  <si>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</si>
  <si>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</si>
  <si>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</si>
  <si>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</si>
  <si>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</si>
  <si>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</si>
  <si>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</si>
  <si>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</si>
  <si>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</si>
  <si>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</si>
  <si>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</si>
  <si>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</si>
  <si>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</si>
  <si>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</si>
  <si>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</si>
  <si>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</si>
  <si>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</si>
  <si>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</si>
  <si>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</si>
  <si>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</si>
  <si>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</si>
  <si>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</si>
  <si>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</si>
  <si>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</si>
  <si>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</si>
  <si>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</si>
  <si>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</si>
  <si>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</si>
  <si>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</si>
  <si>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</si>
  <si>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</si>
  <si>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</si>
  <si>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</si>
  <si>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</si>
  <si>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</si>
  <si>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</si>
  <si>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</si>
  <si>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</si>
  <si>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</si>
  <si>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</si>
  <si>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</si>
  <si>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</si>
  <si>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</si>
  <si>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</si>
  <si>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</si>
  <si>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</si>
  <si>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</si>
  <si>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</si>
  <si>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</si>
  <si>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</si>
  <si>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</si>
  <si>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</si>
  <si>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</si>
  <si>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</si>
  <si>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</si>
  <si>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</si>
  <si>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</si>
  <si>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</si>
  <si>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</si>
  <si>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</si>
  <si>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</si>
  <si>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</si>
  <si>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</si>
  <si>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</si>
  <si>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</si>
  <si>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</si>
  <si>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</si>
  <si>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</si>
  <si>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</si>
  <si>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</si>
  <si>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</si>
  <si>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</si>
  <si>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</si>
  <si>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</si>
  <si>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</si>
  <si>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</si>
  <si>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</si>
  <si>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</si>
  <si>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</si>
  <si>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</si>
  <si>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</si>
  <si>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</si>
  <si>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</si>
  <si>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</si>
  <si>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</si>
  <si>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</si>
  <si>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</si>
  <si>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</si>
  <si>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</si>
  <si>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</si>
  <si>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</si>
  <si>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</si>
  <si>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</si>
  <si>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</si>
  <si>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</si>
  <si>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</si>
  <si>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</si>
  <si>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</si>
  <si>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</si>
  <si>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</si>
  <si>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</si>
  <si>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</si>
  <si>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</si>
  <si>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</si>
  <si>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</si>
  <si>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</si>
  <si>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</si>
  <si>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</si>
  <si>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</si>
  <si>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</si>
  <si>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</si>
  <si>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</si>
  <si>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</si>
  <si>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</si>
  <si>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</si>
  <si>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</si>
  <si>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</si>
  <si>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</si>
  <si>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</si>
  <si>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</si>
  <si>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</si>
  <si>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</si>
  <si>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</si>
  <si>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</si>
  <si>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</si>
  <si>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</si>
  <si>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</si>
  <si>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</si>
  <si>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</si>
  <si>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</si>
  <si>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</si>
  <si>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</si>
  <si>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</si>
  <si>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</si>
  <si>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</si>
  <si>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</si>
  <si>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</si>
  <si>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</si>
  <si>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</si>
  <si>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</si>
  <si>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</si>
  <si>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</si>
  <si>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</si>
  <si>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</si>
  <si>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</si>
  <si>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</si>
  <si>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</si>
  <si>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</si>
  <si>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</si>
  <si>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</si>
  <si>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</si>
  <si>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</si>
  <si>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</si>
  <si>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</si>
  <si>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</si>
  <si>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</si>
  <si>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</si>
  <si>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</si>
  <si>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</si>
  <si>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</si>
  <si>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</si>
  <si>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</si>
  <si>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</si>
  <si>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</si>
  <si>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</si>
  <si>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</si>
  <si>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</si>
  <si>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</si>
  <si>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</si>
  <si>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</si>
  <si>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</si>
  <si>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</si>
  <si>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</si>
  <si>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</si>
  <si>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</si>
  <si>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</si>
  <si>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</si>
  <si>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</si>
  <si>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</si>
  <si>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</si>
  <si>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</si>
  <si>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</si>
  <si>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</si>
  <si>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</si>
  <si>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</si>
  <si>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</si>
  <si>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</si>
  <si>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</si>
  <si>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</si>
  <si>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</si>
  <si>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</si>
  <si>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</si>
  <si>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</si>
  <si>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</si>
  <si>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</si>
  <si>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</si>
  <si>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</si>
  <si>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</si>
  <si>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</si>
  <si>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</si>
  <si>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</si>
  <si>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</si>
  <si>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</si>
  <si>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</si>
  <si>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</si>
  <si>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</si>
  <si>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</si>
  <si>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</si>
  <si>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</si>
  <si>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</si>
  <si>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</si>
  <si>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</si>
  <si>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</si>
  <si>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</si>
  <si>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</si>
  <si>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</si>
  <si>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</si>
  <si>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</si>
  <si>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</si>
  <si>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</si>
  <si>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</si>
  <si>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</si>
  <si>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</si>
  <si>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</si>
  <si>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</si>
  <si>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</si>
  <si>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</si>
  <si>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</si>
  <si>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</si>
  <si>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</si>
  <si>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</si>
  <si>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</si>
  <si>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</si>
  <si>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</si>
  <si>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</si>
  <si>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</si>
  <si>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</si>
  <si>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</si>
  <si>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</si>
  <si>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</si>
  <si>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</si>
  <si>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</si>
  <si>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</si>
  <si>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</si>
  <si>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</si>
  <si>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</si>
  <si>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</si>
  <si>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</si>
  <si>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</si>
  <si>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</si>
  <si>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</si>
  <si>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</si>
  <si>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</si>
  <si>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</si>
  <si>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</si>
  <si>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</si>
  <si>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</si>
  <si>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</si>
  <si>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</si>
  <si>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</si>
  <si>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</si>
  <si>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</si>
  <si>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</si>
  <si>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</si>
  <si>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</si>
  <si>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</si>
  <si>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</si>
  <si>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</si>
  <si>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</si>
  <si>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</si>
  <si>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</si>
  <si>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</si>
  <si>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</si>
  <si>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</si>
  <si>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</si>
  <si>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</si>
  <si>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</si>
  <si>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</si>
  <si>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</si>
  <si>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</si>
  <si>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</si>
  <si>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</si>
  <si>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</si>
  <si>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</si>
  <si>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</si>
  <si>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</si>
  <si>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</si>
  <si>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</si>
  <si>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</si>
  <si>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</si>
  <si>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</si>
  <si>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</si>
  <si>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</si>
  <si>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</si>
  <si>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</si>
  <si>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</si>
  <si>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</si>
  <si>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</si>
  <si>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</si>
  <si>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</si>
  <si>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</si>
  <si>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</si>
  <si>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</si>
  <si>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</si>
  <si>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</si>
  <si>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</si>
  <si>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</si>
  <si>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</si>
  <si>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</si>
  <si>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</si>
  <si>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</si>
  <si>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</si>
  <si>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</si>
  <si>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</si>
  <si>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</si>
  <si>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</si>
  <si>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</si>
  <si>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</si>
  <si>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</si>
  <si>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</si>
  <si>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</si>
  <si>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</si>
  <si>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</si>
  <si>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</si>
  <si>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</si>
  <si>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</si>
  <si>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</si>
  <si>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</si>
  <si>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</si>
  <si>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</si>
  <si>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</si>
  <si>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</si>
  <si>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</si>
  <si>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</si>
  <si>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</si>
  <si>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</si>
  <si>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</si>
  <si>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</si>
  <si>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</si>
  <si>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</si>
  <si>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</si>
  <si>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</si>
  <si>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</si>
  <si>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</si>
  <si>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</si>
  <si>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</si>
  <si>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</si>
  <si>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</si>
  <si>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</si>
  <si>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</si>
  <si>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</si>
  <si>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</si>
  <si>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</si>
  <si>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</si>
  <si>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</si>
  <si>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</si>
  <si>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</si>
  <si>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</si>
  <si>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</si>
  <si>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</si>
  <si>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</si>
  <si>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</si>
  <si>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</si>
  <si>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</si>
  <si>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</si>
  <si>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</si>
  <si>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</si>
  <si>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</si>
  <si>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</si>
  <si>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</si>
  <si>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</si>
  <si>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</si>
  <si>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</si>
  <si>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</si>
  <si>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</si>
  <si>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</si>
  <si>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</si>
  <si>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</si>
  <si>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</si>
  <si>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</si>
  <si>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</si>
  <si>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</si>
  <si>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</si>
  <si>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</si>
  <si>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</si>
  <si>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</si>
  <si>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</si>
  <si>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</si>
  <si>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</si>
  <si>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</si>
  <si>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</si>
  <si>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</si>
  <si>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</si>
  <si>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</si>
  <si>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</si>
  <si>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</si>
  <si>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</si>
  <si>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</si>
  <si>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</si>
  <si>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</si>
  <si>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</si>
  <si>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</si>
  <si>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</si>
  <si>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</si>
  <si>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</si>
  <si>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</si>
  <si>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</si>
  <si>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</si>
  <si>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</si>
  <si>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</si>
  <si>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</si>
  <si>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</si>
  <si>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</si>
  <si>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</si>
  <si>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</si>
  <si>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</si>
  <si>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</si>
  <si>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</si>
  <si>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</si>
  <si>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</si>
  <si>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</si>
  <si>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</si>
  <si>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</si>
  <si>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</si>
  <si>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</si>
  <si>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</si>
  <si>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</si>
  <si>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</si>
  <si>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</si>
  <si>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</si>
  <si>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</si>
  <si>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</si>
  <si>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</si>
  <si>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</si>
  <si>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</si>
  <si>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</si>
  <si>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</si>
  <si>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</si>
  <si>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</si>
  <si>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</si>
  <si>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</si>
  <si>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</si>
  <si>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</si>
  <si>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</si>
  <si>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</si>
  <si>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</si>
  <si>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</si>
  <si>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</si>
  <si>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</si>
  <si>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</si>
  <si>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</si>
  <si>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</si>
  <si>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</si>
  <si>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</si>
  <si>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</si>
  <si>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</si>
  <si>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</si>
  <si>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</si>
  <si>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</si>
  <si>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</si>
  <si>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</si>
  <si>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</si>
  <si>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</si>
  <si>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</si>
  <si>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</si>
  <si>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</si>
  <si>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</si>
  <si>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</si>
  <si>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</si>
  <si>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</si>
  <si>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</si>
  <si>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</si>
  <si>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</si>
  <si>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</si>
  <si>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</si>
  <si>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</si>
  <si>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</si>
  <si>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</si>
  <si>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</si>
  <si>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</si>
  <si>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</si>
  <si>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</si>
  <si>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</si>
  <si>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</si>
  <si>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</si>
  <si>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</si>
  <si>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</si>
  <si>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</si>
  <si>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</si>
  <si>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</si>
  <si>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</si>
  <si>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</si>
  <si>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</si>
  <si>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</si>
  <si>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</si>
  <si>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</si>
  <si>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</si>
  <si>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</si>
  <si>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</si>
  <si>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</si>
  <si>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</si>
  <si>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</si>
  <si>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</si>
  <si>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</si>
  <si>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</si>
  <si>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</si>
  <si>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</si>
  <si>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</si>
  <si>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</si>
  <si>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</si>
  <si>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</si>
  <si>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</si>
  <si>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</si>
  <si>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</si>
  <si>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</si>
  <si>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</si>
  <si>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</si>
  <si>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</si>
  <si>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</si>
  <si>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</si>
  <si>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</si>
  <si>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</si>
  <si>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</si>
  <si>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</si>
  <si>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</si>
  <si>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</si>
  <si>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</si>
  <si>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</si>
  <si>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</si>
  <si>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</si>
  <si>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</si>
  <si>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</si>
  <si>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</si>
  <si>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</si>
  <si>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</si>
  <si>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</si>
  <si>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</si>
  <si>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</si>
  <si>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</si>
  <si>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</si>
  <si>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</si>
  <si>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</si>
  <si>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</si>
  <si>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</si>
  <si>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</si>
  <si>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</si>
  <si>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</si>
  <si>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</si>
  <si>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</si>
  <si>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</si>
  <si>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</si>
  <si>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</si>
  <si>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</si>
  <si>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</si>
  <si>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</si>
  <si>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</si>
  <si>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</si>
  <si>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</si>
  <si>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</si>
  <si>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</si>
  <si>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</si>
  <si>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</si>
  <si>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</si>
  <si>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</si>
  <si>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</si>
  <si>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</si>
  <si>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</si>
  <si>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</si>
  <si>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</si>
  <si>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</si>
  <si>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</si>
  <si>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</si>
  <si>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</si>
  <si>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</si>
  <si>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</si>
  <si>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</si>
  <si>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</si>
  <si>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</si>
  <si>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</si>
  <si>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</si>
  <si>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</si>
  <si>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</si>
  <si>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</si>
  <si>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</si>
  <si>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</si>
  <si>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</si>
  <si>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</si>
  <si>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</si>
  <si>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</si>
  <si>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</si>
  <si>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</si>
  <si>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</si>
  <si>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</si>
  <si>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</si>
  <si>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</si>
  <si>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</si>
  <si>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</si>
  <si>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</si>
  <si>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</si>
  <si>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</si>
  <si>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</si>
  <si>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</si>
  <si>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</si>
  <si>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</si>
  <si>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</si>
  <si>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</si>
  <si>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</si>
  <si>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</si>
  <si>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</si>
  <si>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</si>
  <si>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</si>
  <si>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</si>
  <si>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</si>
  <si>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</si>
  <si>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</si>
  <si>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</si>
  <si>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</si>
  <si>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</si>
  <si>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</si>
  <si>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</si>
  <si>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</si>
  <si>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</si>
  <si>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</si>
  <si>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</si>
  <si>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</si>
  <si>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</si>
  <si>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</si>
  <si>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</si>
  <si>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</si>
  <si>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</si>
  <si>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</si>
  <si>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</si>
  <si>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</si>
  <si>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</si>
  <si>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</si>
  <si>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</si>
  <si>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</si>
  <si>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</si>
  <si>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</si>
  <si>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</si>
  <si>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</si>
  <si>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</si>
  <si>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</si>
  <si>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</si>
  <si>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</si>
  <si>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</si>
  <si>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</si>
  <si>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</si>
  <si>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</si>
  <si>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</si>
  <si>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</si>
  <si>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</si>
  <si>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</si>
  <si>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</si>
  <si>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</si>
  <si>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</si>
  <si>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</si>
  <si>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</si>
  <si>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</si>
  <si>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</si>
  <si>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</si>
  <si>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</si>
  <si>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</si>
  <si>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</si>
  <si>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</si>
  <si>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</si>
  <si>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</si>
  <si>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</si>
  <si>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</si>
  <si>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</si>
  <si>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</si>
  <si>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</si>
  <si>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</si>
  <si>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</si>
  <si>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</si>
  <si>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</si>
  <si>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</si>
  <si>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</si>
  <si>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</si>
  <si>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</si>
  <si>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</si>
  <si>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</si>
  <si>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</si>
  <si>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</si>
  <si>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</si>
  <si>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</si>
  <si>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</si>
  <si>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</si>
  <si>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</si>
  <si>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</si>
  <si>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</si>
  <si>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</si>
  <si>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</si>
  <si>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</si>
  <si>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</si>
  <si>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</si>
  <si>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</si>
  <si>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</si>
  <si>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</si>
  <si>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</si>
  <si>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</si>
  <si>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</si>
  <si>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</si>
  <si>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</si>
  <si>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</si>
  <si>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</si>
  <si>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</si>
  <si>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</si>
  <si>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</si>
  <si>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</si>
  <si>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</si>
  <si>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</si>
  <si>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</si>
  <si>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</si>
  <si>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</si>
  <si>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</si>
  <si>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</si>
  <si>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</si>
  <si>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</si>
  <si>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</si>
  <si>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</si>
  <si>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</si>
  <si>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</si>
  <si>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</si>
  <si>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</si>
  <si>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</si>
  <si>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</si>
  <si>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</si>
  <si>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</si>
  <si>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</si>
  <si>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</si>
  <si>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</si>
  <si>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</si>
  <si>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</si>
  <si>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</si>
  <si>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</si>
  <si>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</si>
  <si>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</si>
  <si>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</si>
  <si>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</si>
  <si>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</si>
  <si>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</si>
  <si>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</si>
  <si>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</si>
  <si>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</si>
  <si>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</si>
  <si>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</si>
  <si>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</si>
  <si>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</si>
  <si>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</si>
  <si>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</si>
  <si>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</si>
  <si>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</si>
  <si>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</si>
  <si>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</si>
  <si>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</si>
  <si>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</si>
  <si>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</si>
  <si>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</si>
  <si>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</si>
  <si>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</si>
  <si>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</si>
  <si>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</si>
  <si>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</si>
  <si>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</si>
  <si>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</si>
  <si>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</si>
  <si>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</si>
  <si>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</si>
  <si>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</si>
  <si>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</si>
  <si>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</si>
  <si>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</si>
  <si>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</si>
  <si>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</si>
  <si>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</si>
  <si>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</si>
  <si>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</si>
  <si>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</si>
  <si>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</si>
  <si>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</si>
  <si>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</si>
  <si>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</si>
  <si>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</si>
  <si>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</si>
  <si>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</si>
  <si>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</si>
  <si>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</si>
  <si>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</si>
  <si>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</si>
  <si>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</si>
  <si>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</si>
  <si>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</si>
  <si>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</si>
  <si>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</si>
  <si>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</si>
  <si>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</si>
  <si>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</si>
  <si>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</si>
  <si>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</si>
  <si>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</si>
  <si>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</si>
  <si>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</si>
  <si>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</si>
  <si>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</si>
  <si>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</si>
  <si>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</si>
  <si>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</si>
  <si>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</si>
  <si>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</si>
  <si>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</si>
  <si>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</si>
  <si>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</si>
  <si>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</si>
  <si>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</si>
  <si>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</si>
  <si>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</si>
  <si>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</si>
  <si>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</si>
  <si>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</si>
  <si>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</si>
  <si>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</si>
  <si>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</si>
  <si>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</si>
  <si>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</si>
  <si>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</si>
  <si>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</si>
  <si>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</si>
  <si>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</si>
  <si>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</si>
  <si>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</si>
  <si>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</si>
  <si>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</si>
  <si>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</si>
  <si>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</si>
  <si>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</si>
  <si>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</si>
  <si>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</si>
  <si>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</si>
  <si>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</si>
  <si>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</si>
  <si>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</si>
  <si>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</si>
  <si>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</si>
  <si>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</si>
  <si>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</si>
  <si>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</si>
  <si>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</si>
  <si>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</si>
  <si>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</si>
  <si>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</si>
  <si>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</si>
  <si>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</si>
  <si>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</si>
  <si>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</si>
  <si>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</si>
  <si>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</si>
  <si>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</si>
  <si>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</si>
  <si>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</si>
  <si>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</si>
  <si>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</si>
  <si>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</si>
  <si>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</si>
  <si>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</si>
  <si>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</si>
  <si>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</si>
  <si>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</si>
  <si>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</si>
  <si>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</si>
  <si>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</si>
  <si>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</si>
  <si>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</si>
  <si>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</si>
  <si>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</si>
  <si>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</si>
  <si>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</si>
  <si>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</si>
  <si>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</si>
  <si>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</si>
  <si>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</si>
  <si>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</si>
  <si>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</si>
  <si>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</si>
  <si>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</si>
  <si>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</si>
  <si>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</si>
  <si>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</si>
  <si>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</si>
  <si>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</si>
  <si>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</si>
  <si>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</si>
  <si>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</si>
  <si>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</si>
  <si>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</si>
  <si>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</si>
  <si>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</si>
  <si>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</si>
  <si>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</si>
  <si>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</si>
  <si>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</si>
  <si>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</si>
  <si>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</si>
  <si>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</si>
  <si>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</si>
  <si>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</si>
  <si>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</si>
  <si>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</si>
  <si>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</si>
  <si>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</si>
  <si>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</si>
  <si>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</si>
  <si>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</si>
  <si>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</si>
  <si>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</si>
  <si>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</si>
  <si>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</si>
  <si>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</si>
  <si>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</si>
  <si>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</si>
  <si>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</si>
  <si>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</si>
  <si>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</si>
  <si>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</si>
  <si>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</si>
  <si>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</si>
  <si>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</si>
  <si>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</si>
  <si>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</si>
  <si>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</si>
  <si>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</si>
  <si>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</si>
  <si>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</si>
  <si>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</si>
  <si>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</si>
  <si>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</si>
  <si>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</si>
  <si>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</si>
  <si>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</si>
  <si>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</si>
  <si>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</si>
  <si>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</si>
  <si>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</si>
  <si>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</si>
  <si>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</si>
  <si>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</si>
  <si>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</si>
  <si>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</si>
  <si>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</si>
  <si>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</si>
  <si>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</si>
  <si>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</si>
  <si>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</si>
  <si>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</si>
  <si>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</si>
  <si>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</si>
  <si>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</si>
  <si>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</si>
  <si>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</si>
  <si>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</si>
  <si>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</si>
  <si>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</si>
  <si>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</si>
  <si>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</si>
  <si>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</si>
  <si>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</si>
  <si>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</si>
  <si>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</si>
  <si>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</si>
  <si>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</si>
  <si>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</si>
  <si>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</si>
  <si>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</si>
  <si>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</si>
  <si>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</si>
  <si>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</si>
  <si>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</si>
  <si>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</si>
  <si>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</si>
  <si>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</si>
  <si>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</si>
  <si>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</si>
  <si>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</si>
  <si>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</si>
  <si>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</si>
  <si>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</si>
  <si>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</si>
  <si>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</si>
  <si>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</si>
  <si>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</si>
  <si>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</si>
  <si>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</si>
  <si>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</si>
  <si>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</si>
  <si>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</si>
  <si>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</si>
  <si>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</si>
  <si>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</si>
  <si>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</si>
  <si>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</si>
  <si>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</si>
  <si>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</si>
  <si>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</si>
  <si>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</si>
  <si>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</si>
  <si>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</si>
  <si>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</si>
  <si>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</si>
  <si>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</si>
  <si>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</si>
  <si>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</si>
  <si>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</si>
  <si>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</si>
  <si>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</si>
  <si>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</si>
  <si>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</si>
  <si>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</si>
  <si>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</si>
  <si>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</si>
  <si>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</si>
  <si>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</si>
  <si>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</si>
  <si>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</si>
  <si>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</si>
  <si>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</si>
  <si>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</si>
  <si>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</si>
  <si>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</si>
  <si>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</si>
  <si>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</si>
  <si>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</si>
  <si>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</si>
  <si>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</si>
  <si>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</si>
  <si>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</si>
  <si>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</si>
  <si>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</si>
  <si>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</si>
  <si>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</si>
  <si>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</si>
  <si>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</si>
  <si>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</si>
  <si>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</si>
  <si>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</si>
  <si>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</si>
  <si>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</si>
  <si>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</si>
  <si>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</si>
  <si>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</si>
  <si>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</si>
  <si>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</si>
  <si>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</si>
  <si>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</si>
  <si>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</si>
  <si>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</si>
  <si>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</si>
  <si>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</si>
  <si>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</si>
  <si>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</si>
  <si>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</si>
  <si>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</si>
  <si>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</si>
  <si>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</si>
  <si>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</si>
  <si>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</si>
  <si>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</si>
  <si>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</si>
  <si>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</si>
  <si>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</si>
  <si>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</si>
  <si>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</si>
  <si>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</si>
  <si>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</si>
  <si>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</si>
  <si>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</si>
  <si>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</si>
  <si>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</si>
  <si>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</si>
  <si>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</si>
  <si>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</si>
  <si>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</si>
  <si>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</si>
  <si>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</si>
  <si>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</si>
  <si>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</si>
  <si>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</si>
  <si>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</si>
  <si>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</si>
  <si>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</si>
  <si>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</si>
  <si>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</si>
  <si>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</si>
  <si>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</si>
  <si>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</si>
  <si>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</si>
  <si>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</si>
  <si>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</si>
  <si>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</si>
  <si>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</si>
  <si>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</si>
  <si>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</si>
  <si>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</si>
  <si>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</si>
  <si>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</si>
  <si>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</si>
  <si>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</si>
  <si>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</si>
  <si>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</si>
  <si>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</si>
  <si>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</si>
  <si>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</si>
  <si>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</si>
  <si>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</si>
  <si>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</si>
  <si>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</si>
  <si>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</si>
  <si>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</si>
  <si>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</si>
  <si>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</si>
  <si>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</si>
  <si>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</si>
  <si>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</si>
  <si>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</si>
  <si>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</si>
  <si>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</si>
  <si>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</si>
  <si>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</si>
  <si>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</si>
  <si>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</si>
  <si>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</si>
  <si>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</si>
  <si>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</si>
  <si>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</si>
  <si>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</si>
  <si>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</si>
  <si>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</si>
  <si>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</si>
  <si>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</si>
  <si>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</si>
  <si>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</si>
  <si>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</si>
  <si>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</si>
  <si>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</si>
  <si>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</si>
  <si>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</si>
  <si>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</si>
  <si>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</si>
  <si>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</si>
  <si>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</si>
  <si>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</si>
  <si>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</si>
  <si>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</si>
  <si>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</si>
  <si>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</si>
  <si>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</si>
  <si>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</si>
  <si>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</si>
  <si>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</si>
  <si>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</si>
  <si>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</si>
  <si>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</si>
  <si>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</si>
  <si>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</si>
  <si>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</si>
  <si>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</si>
  <si>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</si>
  <si>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</si>
  <si>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</si>
  <si>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</si>
  <si>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</si>
  <si>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</si>
  <si>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</si>
  <si>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</si>
  <si>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</si>
  <si>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</si>
  <si>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</si>
  <si>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</si>
  <si>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</si>
  <si>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</si>
  <si>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</si>
  <si>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</si>
  <si>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</si>
  <si>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</si>
  <si>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</si>
  <si>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</si>
  <si>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</si>
  <si>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</si>
  <si>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</si>
  <si>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</si>
  <si>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</si>
  <si>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</si>
  <si>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</si>
  <si>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</si>
  <si>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</si>
  <si>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</si>
  <si>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</si>
  <si>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</si>
  <si>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</si>
  <si>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</si>
  <si>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</si>
  <si>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</si>
  <si>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</si>
  <si>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</si>
  <si>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</si>
  <si>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</si>
  <si>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</si>
  <si>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</si>
  <si>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</si>
  <si>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</si>
  <si>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</si>
  <si>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</si>
  <si>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</si>
  <si>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</si>
  <si>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</si>
  <si>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</si>
  <si>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</si>
  <si>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</si>
  <si>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</si>
  <si>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</si>
  <si>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</si>
  <si>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</si>
  <si>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</si>
  <si>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</si>
  <si>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</si>
  <si>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</si>
  <si>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</si>
  <si>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</si>
  <si>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</si>
  <si>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</si>
  <si>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</si>
  <si>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</si>
  <si>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</si>
  <si>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</si>
  <si>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</si>
  <si>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</si>
  <si>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</si>
  <si>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</si>
  <si>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</si>
  <si>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</si>
  <si>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</si>
  <si>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</si>
  <si>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</si>
  <si>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</si>
  <si>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</si>
  <si>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</si>
  <si>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</si>
  <si>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</si>
  <si>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</si>
  <si>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</si>
  <si>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</si>
  <si>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</si>
  <si>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</si>
  <si>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</si>
  <si>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</si>
  <si>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</si>
  <si>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</si>
  <si>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</si>
  <si>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</si>
  <si>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</si>
  <si>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</si>
  <si>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</si>
  <si>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</si>
  <si>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</si>
  <si>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</si>
  <si>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</si>
  <si>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</si>
  <si>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</si>
  <si>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</si>
  <si>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</si>
  <si>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</si>
  <si>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</si>
  <si>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</si>
  <si>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</si>
  <si>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</si>
  <si>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</si>
  <si>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</si>
  <si>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</si>
  <si>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</si>
  <si>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</si>
  <si>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</si>
  <si>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</si>
  <si>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</si>
  <si>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</si>
  <si>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</si>
  <si>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</si>
  <si>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</si>
  <si>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</si>
  <si>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</si>
  <si>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</si>
  <si>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</si>
  <si>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</si>
  <si>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</si>
  <si>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</si>
  <si>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</si>
  <si>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</si>
  <si>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</si>
  <si>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</si>
  <si>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</si>
  <si>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</si>
  <si>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</si>
  <si>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</si>
  <si>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</si>
  <si>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</si>
  <si>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</si>
  <si>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</si>
  <si>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</si>
  <si>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</si>
  <si>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</si>
  <si>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</si>
  <si>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</si>
  <si>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</si>
  <si>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</si>
  <si>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</si>
  <si>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</si>
  <si>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</si>
  <si>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</si>
  <si>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</si>
  <si>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</si>
  <si>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</si>
  <si>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</si>
  <si>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</si>
  <si>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</si>
  <si>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</si>
  <si>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</si>
  <si>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</si>
  <si>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</si>
  <si>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</si>
  <si>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</si>
  <si>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</si>
  <si>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</si>
  <si>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</si>
  <si>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</si>
  <si>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</si>
  <si>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</si>
  <si>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</si>
  <si>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</si>
  <si>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</si>
  <si>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</si>
  <si>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</si>
  <si>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</si>
  <si>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</si>
  <si>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</si>
  <si>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</si>
  <si>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</si>
  <si>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</si>
  <si>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</si>
  <si>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</si>
  <si>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</si>
  <si>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</si>
  <si>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</si>
  <si>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</si>
  <si>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</si>
  <si>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</si>
  <si>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</si>
  <si>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</si>
  <si>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</si>
  <si>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</si>
  <si>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</si>
  <si>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</si>
  <si>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</si>
  <si>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</si>
  <si>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</si>
  <si>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</si>
  <si>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</si>
  <si>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</si>
  <si>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</si>
  <si>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</si>
  <si>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</si>
  <si>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</si>
  <si>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</si>
  <si>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</si>
  <si>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</si>
  <si>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</si>
  <si>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</si>
  <si>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</si>
  <si>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</si>
  <si>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</si>
  <si>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</si>
  <si>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</si>
  <si>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</si>
  <si>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</si>
  <si>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</si>
  <si>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</si>
  <si>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</si>
  <si>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</si>
  <si>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</si>
  <si>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</si>
  <si>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</si>
  <si>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</si>
  <si>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</si>
  <si>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</si>
  <si>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</si>
  <si>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</si>
  <si>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</si>
  <si>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</si>
  <si>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</si>
  <si>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</si>
  <si>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</si>
  <si>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</si>
  <si>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</si>
  <si>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</si>
  <si>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</si>
  <si>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</si>
  <si>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</si>
  <si>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</si>
  <si>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</si>
  <si>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</si>
  <si>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</si>
  <si>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</si>
  <si>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</si>
  <si>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</si>
  <si>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</si>
  <si>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</si>
  <si>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</si>
  <si>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</si>
  <si>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</si>
  <si>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</si>
  <si>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</si>
  <si>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</si>
  <si>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</si>
  <si>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</si>
  <si>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</si>
  <si>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</si>
  <si>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</si>
  <si>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</si>
  <si>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</si>
  <si>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</si>
  <si>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</si>
  <si>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</si>
  <si>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</si>
  <si>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</si>
  <si>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</si>
  <si>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</si>
  <si>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</si>
  <si>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</si>
  <si>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</si>
  <si>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</si>
  <si>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</si>
  <si>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</si>
  <si>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</si>
  <si>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</si>
  <si>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</si>
  <si>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</si>
  <si>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</si>
  <si>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</si>
  <si>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</si>
  <si>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</si>
  <si>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</si>
  <si>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</si>
  <si>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</si>
  <si>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</si>
  <si>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</si>
  <si>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</si>
  <si>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</si>
  <si>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</si>
  <si>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</si>
  <si>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</si>
  <si>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</si>
  <si>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</si>
  <si>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</si>
  <si>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</si>
  <si>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</si>
  <si>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</si>
  <si>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</si>
  <si>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</si>
  <si>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</si>
  <si>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</si>
  <si>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</si>
  <si>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</si>
  <si>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</si>
  <si>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</si>
  <si>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</si>
  <si>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</si>
  <si>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</si>
  <si>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</si>
  <si>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</si>
  <si>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</si>
  <si>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</si>
  <si>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</si>
  <si>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</si>
  <si>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</si>
  <si>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</si>
  <si>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</si>
  <si>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</si>
  <si>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</si>
  <si>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</si>
  <si>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</si>
  <si>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</si>
  <si>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</si>
  <si>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</si>
  <si>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</si>
  <si>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</si>
  <si>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</si>
  <si>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</si>
  <si>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</si>
  <si>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</si>
  <si>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</si>
  <si>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</si>
  <si>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</si>
  <si>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</si>
  <si>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</si>
  <si>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</si>
  <si>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</si>
  <si>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</si>
  <si>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</si>
  <si>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</si>
  <si>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</si>
  <si>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</si>
  <si>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</si>
  <si>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</si>
  <si>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</si>
  <si>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</si>
  <si>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</si>
  <si>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</si>
  <si>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</si>
  <si>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</si>
  <si>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</si>
  <si>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</si>
  <si>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</si>
  <si>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</si>
  <si>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</si>
  <si>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</si>
  <si>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</si>
  <si>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</si>
  <si>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</si>
  <si>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</si>
  <si>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</si>
  <si>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</si>
  <si>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</si>
  <si>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</si>
  <si>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</si>
  <si>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</si>
  <si>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</si>
  <si>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</si>
  <si>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</si>
  <si>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</si>
  <si>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</si>
  <si>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</si>
  <si>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</si>
  <si>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</si>
  <si>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</si>
  <si>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</si>
  <si>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</si>
  <si>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</si>
  <si>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</si>
  <si>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</si>
  <si>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</si>
  <si>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</si>
  <si>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</si>
  <si>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</si>
  <si>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</si>
  <si>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</si>
  <si>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</si>
  <si>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</si>
  <si>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</si>
  <si>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</si>
  <si>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</si>
  <si>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</si>
  <si>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</si>
  <si>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</si>
  <si>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</si>
  <si>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</si>
  <si>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</si>
  <si>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</si>
  <si>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</si>
  <si>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</si>
  <si>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</si>
  <si>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</si>
  <si>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</si>
  <si>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</si>
  <si>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</si>
  <si>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</si>
  <si>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</si>
  <si>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</si>
  <si>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</si>
  <si>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</si>
  <si>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</si>
  <si>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</si>
  <si>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</si>
  <si>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</si>
  <si>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</si>
  <si>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</si>
  <si>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</si>
  <si>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</si>
  <si>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</si>
  <si>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</si>
  <si>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</si>
  <si>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</si>
  <si>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</si>
  <si>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</si>
  <si>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</si>
  <si>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</si>
  <si>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</si>
  <si>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</si>
  <si>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</si>
  <si>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</si>
  <si>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</si>
  <si>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</si>
  <si>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</si>
  <si>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</si>
  <si>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</si>
  <si>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</si>
  <si>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</si>
  <si>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</si>
  <si>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</si>
  <si>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</si>
  <si>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</si>
  <si>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</si>
  <si>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</si>
  <si>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</si>
  <si>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</si>
  <si>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</si>
  <si>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</si>
  <si>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</si>
  <si>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</si>
  <si>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</si>
  <si>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</si>
  <si>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</si>
  <si>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</si>
  <si>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</si>
  <si>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</si>
  <si>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</si>
  <si>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</si>
  <si>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</si>
  <si>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</si>
  <si>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</si>
  <si>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</si>
  <si>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</si>
  <si>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</si>
  <si>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</si>
  <si>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</si>
  <si>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</si>
  <si>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</si>
  <si>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</si>
  <si>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</si>
  <si>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</si>
  <si>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</si>
  <si>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</si>
  <si>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</si>
  <si>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</si>
  <si>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</si>
  <si>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</si>
  <si>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</si>
  <si>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</si>
  <si>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</si>
  <si>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</si>
  <si>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</si>
  <si>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</si>
  <si>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</si>
  <si>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</si>
  <si>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</si>
  <si>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</si>
  <si>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</si>
  <si>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</si>
  <si>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</si>
  <si>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</si>
  <si>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</si>
  <si>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</si>
  <si>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</si>
  <si>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</si>
  <si>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</si>
  <si>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</si>
  <si>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</si>
  <si>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</si>
  <si>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</si>
  <si>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</si>
  <si>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</si>
  <si>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</si>
  <si>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</si>
  <si>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</si>
  <si>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</si>
  <si>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</si>
  <si>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</si>
  <si>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</si>
  <si>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</si>
  <si>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</si>
  <si>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</si>
  <si>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</si>
  <si>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</si>
  <si>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</si>
  <si>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</si>
  <si>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</si>
  <si>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</si>
  <si>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</si>
  <si>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</si>
  <si>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</si>
  <si>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</si>
  <si>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</si>
  <si>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</si>
  <si>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</si>
  <si>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</si>
  <si>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</si>
  <si>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</si>
  <si>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</si>
  <si>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</si>
  <si>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</si>
  <si>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</si>
  <si>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</si>
  <si>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</si>
  <si>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</si>
  <si>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</si>
  <si>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</si>
  <si>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</si>
  <si>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</si>
  <si>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</si>
  <si>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</si>
  <si>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</si>
  <si>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</si>
  <si>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</si>
  <si>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</si>
  <si>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</si>
  <si>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</si>
  <si>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</si>
  <si>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</si>
  <si>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</si>
  <si>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</si>
  <si>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</si>
  <si>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</si>
  <si>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</si>
  <si>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</si>
  <si>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</si>
  <si>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</si>
  <si>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</si>
  <si>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</si>
  <si>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</si>
  <si>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</si>
  <si>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</si>
  <si>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</si>
  <si>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</si>
  <si>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</si>
  <si>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</si>
  <si>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</si>
  <si>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</si>
  <si>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</si>
  <si>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</si>
  <si>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</si>
  <si>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</si>
  <si>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</si>
  <si>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</si>
  <si>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</si>
  <si>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</si>
  <si>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</si>
  <si>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</si>
  <si>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</si>
  <si>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</si>
  <si>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</si>
  <si>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</si>
  <si>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</si>
  <si>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</si>
  <si>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</si>
  <si>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</si>
  <si>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</si>
  <si>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</si>
  <si>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</si>
  <si>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</si>
  <si>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</si>
  <si>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</si>
  <si>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</si>
  <si>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</si>
  <si>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</si>
  <si>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</si>
  <si>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</si>
  <si>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</si>
  <si>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</si>
  <si>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</si>
  <si>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</si>
  <si>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</si>
  <si>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</si>
  <si>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</si>
  <si>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</si>
  <si>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</si>
  <si>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</si>
  <si>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</si>
  <si>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</si>
  <si>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</si>
  <si>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</si>
  <si>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</si>
  <si>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</si>
  <si>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</si>
  <si>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</si>
  <si>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</si>
  <si>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</si>
  <si>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</si>
  <si>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</si>
  <si>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</si>
  <si>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</si>
  <si>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</si>
  <si>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</si>
  <si>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</si>
  <si>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</si>
  <si>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</si>
  <si>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</si>
  <si>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</si>
  <si>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</si>
  <si>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</si>
  <si>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</si>
  <si>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</si>
  <si>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</si>
  <si>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</si>
  <si>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</si>
  <si>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</si>
  <si>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</si>
  <si>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</si>
  <si>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</si>
  <si>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</si>
  <si>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</si>
  <si>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</si>
  <si>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</si>
  <si>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</si>
  <si>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</si>
  <si>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</si>
  <si>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</si>
  <si>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</si>
  <si>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</si>
  <si>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</si>
  <si>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</si>
  <si>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</si>
  <si>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</si>
  <si>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</si>
  <si>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</si>
  <si>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</si>
  <si>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</si>
  <si>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</si>
  <si>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</si>
  <si>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</si>
  <si>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</si>
  <si>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</si>
  <si>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</si>
  <si>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</si>
  <si>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</si>
  <si>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</si>
  <si>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</si>
  <si>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</si>
  <si>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</si>
  <si>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</si>
  <si>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</si>
  <si>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</si>
  <si>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</si>
  <si>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</si>
  <si>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</si>
  <si>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</si>
  <si>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</si>
  <si>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</si>
  <si>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</si>
  <si>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</si>
  <si>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</si>
  <si>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</si>
  <si>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</si>
  <si>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</si>
  <si>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</si>
  <si>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</si>
  <si>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</si>
  <si>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</si>
  <si>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</si>
  <si>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</si>
  <si>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</si>
  <si>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</si>
  <si>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</si>
  <si>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</si>
  <si>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</si>
  <si>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</si>
  <si>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</si>
  <si>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</si>
  <si>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</si>
  <si>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</si>
  <si>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</si>
  <si>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</si>
  <si>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</si>
  <si>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</si>
  <si>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</si>
  <si>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</si>
  <si>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</si>
  <si>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</si>
  <si>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</si>
  <si>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</si>
  <si>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</si>
  <si>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</si>
  <si>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</si>
  <si>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</si>
  <si>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</si>
  <si>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</si>
  <si>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</si>
  <si>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</si>
  <si>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</si>
  <si>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</si>
  <si>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</si>
  <si>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</si>
  <si>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</si>
  <si>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</si>
  <si>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</si>
  <si>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</si>
  <si>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</si>
  <si>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</si>
  <si>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</si>
  <si>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</si>
  <si>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</si>
  <si>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</si>
  <si>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</si>
  <si>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</si>
  <si>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</si>
  <si>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</si>
  <si>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</si>
  <si>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</si>
  <si>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</si>
  <si>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</si>
  <si>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</si>
  <si>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</si>
  <si>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</si>
  <si>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</si>
  <si>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</si>
  <si>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</si>
  <si>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</si>
  <si>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</si>
  <si>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</si>
  <si>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</si>
  <si>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</si>
  <si>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</si>
  <si>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</si>
  <si>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</si>
  <si>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</si>
  <si>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</si>
  <si>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</si>
  <si>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</si>
  <si>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</si>
  <si>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</si>
  <si>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</si>
  <si>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</si>
  <si>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</si>
  <si>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</si>
  <si>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</si>
  <si>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</si>
  <si>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</si>
  <si>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</si>
  <si>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</si>
  <si>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</si>
  <si>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</si>
  <si>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</si>
  <si>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</si>
  <si>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</si>
  <si>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</si>
  <si>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</si>
  <si>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</si>
  <si>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</si>
  <si>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</si>
  <si>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</si>
  <si>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</si>
  <si>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</si>
  <si>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</si>
  <si>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</si>
  <si>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</si>
  <si>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</si>
  <si>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</si>
  <si>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</si>
  <si>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</si>
  <si>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</si>
  <si>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</si>
  <si>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</si>
  <si>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</si>
  <si>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</si>
  <si>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</si>
  <si>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</si>
  <si>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</si>
  <si>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</si>
  <si>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</si>
  <si>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</si>
  <si>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</si>
  <si>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</si>
  <si>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</si>
  <si>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</si>
  <si>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</si>
  <si>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</si>
  <si>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</si>
  <si>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</si>
  <si>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</si>
  <si>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</si>
  <si>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</si>
  <si>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</si>
  <si>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</si>
  <si>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</si>
  <si>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</si>
  <si>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</si>
  <si>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</si>
  <si>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</si>
  <si>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</si>
  <si>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</si>
  <si>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</si>
  <si>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</si>
  <si>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</si>
  <si>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</si>
  <si>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</si>
  <si>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</si>
  <si>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</si>
  <si>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</si>
  <si>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</si>
  <si>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</si>
  <si>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</si>
  <si>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</si>
  <si>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</si>
  <si>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</si>
  <si>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</si>
  <si>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</si>
  <si>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</si>
  <si>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</si>
  <si>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</si>
  <si>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</si>
  <si>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</si>
  <si>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</si>
  <si>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</si>
  <si>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</si>
  <si>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</si>
  <si>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</si>
  <si>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</si>
  <si>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</si>
  <si>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</si>
  <si>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</si>
  <si>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</si>
  <si>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</si>
  <si>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</si>
  <si>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</si>
  <si>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</si>
  <si>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</si>
  <si>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</si>
  <si>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</si>
  <si>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</si>
  <si>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</si>
  <si>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</si>
  <si>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</si>
  <si>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</si>
  <si>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</si>
  <si>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</si>
  <si>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</si>
  <si>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</si>
  <si>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</si>
  <si>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</si>
  <si>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</si>
  <si>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</si>
  <si>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</si>
  <si>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</si>
  <si>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</si>
  <si>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</si>
  <si>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</si>
  <si>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</si>
  <si>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</si>
  <si>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</si>
  <si>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</si>
  <si>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</si>
  <si>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</si>
  <si>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</si>
  <si>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</si>
  <si>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</si>
  <si>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</si>
  <si>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</si>
  <si>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</si>
  <si>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</si>
  <si>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</si>
  <si>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</si>
  <si>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</si>
  <si>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</si>
  <si>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</si>
  <si>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</si>
  <si>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</si>
  <si>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</si>
  <si>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</si>
  <si>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</si>
  <si>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</si>
  <si>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</si>
  <si>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</si>
  <si>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</si>
  <si>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</si>
  <si>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</si>
  <si>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</si>
  <si>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</si>
  <si>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</si>
  <si>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</si>
  <si>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</si>
  <si>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</si>
  <si>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</si>
  <si>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</si>
  <si>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</si>
  <si>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</si>
  <si>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</si>
  <si>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</si>
  <si>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</si>
  <si>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</si>
  <si>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</si>
  <si>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</si>
  <si>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</si>
  <si>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</si>
  <si>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</si>
  <si>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</si>
  <si>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</si>
  <si>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</si>
  <si>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</si>
  <si>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</si>
  <si>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</si>
  <si>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</si>
  <si>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</si>
  <si>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</si>
  <si>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</si>
  <si>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</si>
  <si>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</si>
  <si>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</si>
  <si>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</si>
  <si>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</si>
  <si>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</si>
  <si>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</si>
  <si>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</si>
  <si>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</si>
  <si>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</si>
  <si>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</si>
  <si>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</si>
  <si>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</si>
  <si>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</si>
  <si>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</si>
  <si>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</si>
  <si>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</si>
  <si>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</si>
  <si>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</si>
  <si>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</si>
  <si>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</si>
  <si>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</si>
  <si>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</si>
  <si>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</si>
  <si>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</si>
  <si>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</si>
  <si>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</si>
  <si>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</si>
  <si>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</si>
  <si>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</si>
  <si>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</si>
  <si>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</si>
  <si>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</si>
  <si>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</si>
  <si>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</si>
  <si>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</si>
  <si>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</si>
  <si>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</si>
  <si>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</si>
  <si>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</si>
  <si>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</si>
  <si>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</si>
  <si>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</si>
  <si>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</si>
  <si>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</si>
  <si>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</si>
  <si>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</si>
  <si>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</si>
  <si>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</si>
  <si>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</si>
  <si>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</si>
  <si>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</si>
  <si>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</si>
  <si>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</si>
  <si>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</si>
  <si>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</si>
  <si>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</si>
  <si>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</si>
  <si>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</si>
  <si>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</si>
  <si>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</si>
  <si>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</si>
  <si>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</si>
  <si>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</si>
  <si>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</si>
  <si>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</si>
  <si>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</si>
  <si>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</si>
  <si>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</si>
  <si>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</si>
  <si>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</si>
  <si>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</si>
  <si>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</si>
  <si>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</si>
  <si>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</si>
  <si>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</si>
  <si>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</si>
  <si>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</si>
  <si>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</si>
  <si>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</si>
  <si>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</si>
  <si>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</si>
  <si>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</si>
  <si>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</si>
  <si>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</si>
  <si>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</si>
  <si>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</si>
  <si>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</si>
  <si>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</si>
  <si>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</si>
  <si>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</si>
  <si>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</si>
  <si>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</si>
  <si>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</si>
  <si>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</si>
  <si>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</si>
  <si>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</si>
  <si>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</si>
  <si>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</si>
  <si>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</si>
  <si>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</si>
  <si>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</si>
  <si>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</si>
  <si>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</si>
  <si>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</si>
  <si>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</si>
  <si>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</si>
  <si>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</si>
  <si>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</si>
  <si>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</si>
  <si>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</si>
  <si>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</si>
  <si>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</si>
  <si>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</si>
  <si>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</si>
  <si>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</si>
  <si>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</si>
  <si>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</si>
  <si>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</si>
  <si>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</si>
  <si>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</si>
  <si>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</si>
  <si>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</si>
  <si>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</si>
  <si>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</si>
  <si>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</si>
  <si>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</si>
  <si>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</si>
  <si>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</si>
  <si>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</si>
  <si>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</si>
  <si>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</si>
  <si>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</si>
  <si>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</si>
  <si>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</si>
  <si>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</si>
  <si>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</si>
  <si>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</si>
  <si>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</si>
  <si>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</si>
  <si>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</si>
  <si>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</si>
  <si>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</si>
  <si>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</si>
  <si>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</si>
  <si>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</si>
  <si>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</si>
  <si>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</si>
  <si>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</si>
  <si>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</si>
  <si>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</si>
  <si>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</si>
  <si>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</si>
  <si>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</si>
  <si>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</si>
  <si>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</si>
  <si>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</si>
  <si>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</si>
  <si>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</si>
  <si>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</si>
  <si>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</si>
  <si>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</si>
  <si>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</si>
  <si>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</si>
  <si>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</si>
  <si>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</si>
  <si>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</si>
  <si>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</si>
  <si>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</si>
  <si>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</si>
  <si>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</si>
  <si>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</si>
  <si>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</si>
  <si>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</si>
  <si>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</si>
  <si>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</si>
  <si>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</si>
  <si>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</si>
  <si>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</si>
  <si>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</si>
  <si>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</si>
  <si>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</si>
  <si>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</si>
  <si>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</si>
  <si>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</si>
  <si>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</si>
  <si>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</si>
  <si>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</si>
  <si>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</si>
  <si>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</si>
  <si>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</si>
  <si>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</si>
  <si>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</si>
  <si>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</si>
  <si>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</si>
  <si>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</si>
  <si>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</si>
  <si>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</si>
  <si>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</si>
  <si>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</si>
  <si>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</si>
  <si>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</si>
  <si>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</si>
  <si>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</si>
  <si>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</si>
  <si>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</si>
  <si>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</si>
  <si>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</si>
  <si>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</si>
  <si>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</si>
  <si>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</si>
  <si>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</si>
  <si>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</si>
  <si>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</si>
  <si>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</si>
  <si>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</si>
  <si>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</si>
  <si>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</si>
  <si>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</si>
  <si>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</si>
  <si>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</si>
  <si>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</si>
  <si>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</si>
  <si>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</si>
  <si>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</si>
  <si>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</si>
  <si>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</si>
  <si>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</si>
  <si>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</si>
  <si>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</si>
  <si>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</si>
  <si>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</si>
  <si>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</si>
  <si>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</si>
  <si>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</si>
  <si>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</si>
  <si>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</si>
  <si>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</si>
  <si>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</si>
  <si>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</si>
  <si>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</si>
  <si>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</si>
  <si>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</si>
  <si>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</si>
  <si>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</si>
  <si>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</si>
  <si>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</si>
  <si>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</si>
  <si>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</si>
  <si>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</si>
  <si>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</si>
  <si>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</si>
  <si>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</si>
  <si>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</si>
  <si>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</si>
  <si>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</si>
  <si>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</si>
  <si>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</si>
  <si>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</si>
  <si>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</si>
  <si>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</si>
  <si>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</si>
  <si>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</si>
  <si>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</si>
  <si>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</si>
  <si>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</si>
  <si>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</si>
  <si>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</si>
  <si>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</si>
  <si>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</si>
  <si>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</si>
  <si>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</si>
  <si>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</si>
  <si>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</si>
  <si>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</si>
  <si>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</si>
  <si>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</si>
  <si>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</si>
  <si>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</si>
  <si>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</si>
  <si>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</si>
  <si>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</si>
  <si>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</si>
  <si>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</si>
  <si>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</si>
  <si>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</si>
  <si>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</si>
  <si>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</si>
  <si>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</si>
  <si>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</si>
  <si>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</si>
  <si>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</si>
  <si>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</si>
  <si>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</si>
  <si>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</si>
  <si>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</si>
  <si>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</si>
  <si>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</si>
  <si>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</si>
  <si>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</si>
  <si>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</si>
  <si>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</si>
  <si>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</si>
  <si>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</si>
  <si>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</si>
  <si>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</si>
  <si>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</si>
  <si>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</si>
  <si>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</si>
  <si>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</si>
  <si>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</si>
  <si>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</si>
  <si>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</si>
  <si>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</si>
  <si>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</si>
  <si>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</si>
  <si>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</si>
  <si>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</si>
  <si>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</si>
  <si>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</si>
  <si>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</si>
  <si>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</si>
  <si>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</si>
  <si>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</si>
  <si>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</si>
  <si>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</si>
  <si>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</si>
  <si>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</si>
  <si>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</si>
  <si>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</si>
  <si>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</si>
  <si>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</si>
  <si>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</si>
  <si>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</si>
  <si>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</si>
  <si>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</si>
  <si>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</si>
  <si>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</si>
  <si>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</si>
  <si>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</si>
  <si>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</si>
  <si>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</si>
  <si>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</si>
  <si>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</si>
  <si>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</si>
  <si>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</si>
  <si>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</si>
  <si>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</si>
  <si>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</si>
  <si>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</si>
  <si>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</si>
  <si>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</si>
  <si>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</si>
  <si>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</si>
  <si>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</si>
  <si>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</si>
  <si>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</si>
  <si>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</si>
  <si>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</si>
  <si>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</si>
  <si>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</si>
  <si>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</si>
  <si>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</si>
  <si>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</si>
  <si>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</si>
  <si>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</si>
  <si>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</si>
  <si>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</si>
  <si>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</si>
  <si>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</si>
  <si>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</si>
  <si>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</si>
  <si>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</si>
  <si>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</si>
  <si>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</si>
  <si>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</si>
  <si>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</si>
  <si>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</si>
  <si>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</si>
  <si>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</si>
  <si>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</si>
  <si>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</si>
  <si>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</si>
  <si>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</si>
  <si>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</si>
  <si>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</si>
  <si>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</si>
  <si>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</si>
  <si>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</si>
  <si>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</si>
  <si>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</si>
  <si>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</si>
  <si>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</si>
  <si>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</si>
  <si>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</si>
  <si>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</si>
  <si>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</si>
  <si>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</si>
  <si>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</si>
  <si>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</si>
  <si>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</si>
  <si>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</si>
  <si>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</si>
  <si>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</si>
  <si>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</si>
  <si>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</si>
  <si>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</si>
  <si>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</si>
  <si>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</si>
  <si>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</si>
  <si>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</si>
  <si>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</si>
  <si>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</si>
  <si>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</si>
  <si>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</si>
  <si>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</si>
  <si>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</si>
  <si>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</si>
  <si>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</si>
  <si>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</si>
  <si>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</si>
  <si>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</si>
  <si>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</si>
  <si>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</si>
  <si>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</si>
  <si>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</si>
  <si>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</si>
  <si>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</si>
  <si>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</si>
  <si>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</si>
  <si>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</si>
  <si>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</si>
  <si>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</si>
  <si>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</si>
  <si>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</si>
  <si>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</si>
  <si>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</si>
  <si>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</si>
  <si>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</si>
  <si>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</si>
  <si>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</si>
  <si>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</si>
  <si>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</si>
  <si>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</si>
  <si>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</si>
  <si>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</si>
  <si>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</si>
  <si>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</si>
  <si>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</si>
  <si>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</si>
  <si>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</si>
  <si>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</si>
  <si>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</si>
  <si>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</si>
  <si>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</si>
  <si>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</si>
  <si>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</si>
  <si>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</si>
  <si>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</si>
  <si>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</si>
  <si>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</si>
  <si>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</si>
  <si>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</si>
  <si>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</si>
  <si>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</si>
  <si>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</si>
  <si>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</si>
  <si>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</si>
  <si>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</si>
  <si>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</si>
  <si>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</si>
  <si>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</si>
  <si>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</si>
  <si>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</si>
  <si>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</si>
  <si>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</si>
  <si>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</si>
  <si>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</si>
  <si>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</si>
  <si>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</si>
  <si>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</si>
  <si>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</si>
  <si>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</si>
  <si>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</si>
  <si>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</si>
  <si>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</si>
  <si>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</si>
  <si>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</si>
  <si>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</si>
  <si>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</si>
  <si>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</si>
  <si>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</si>
  <si>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</si>
  <si>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</si>
  <si>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</si>
  <si>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</si>
  <si>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</si>
  <si>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</si>
  <si>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</si>
  <si>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</si>
  <si>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</si>
  <si>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</si>
  <si>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</si>
  <si>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</si>
  <si>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</si>
  <si>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</si>
  <si>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</si>
  <si>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</si>
  <si>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</si>
  <si>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</si>
  <si>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</si>
  <si>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</si>
  <si>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</si>
  <si>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</si>
  <si>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</si>
  <si>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</si>
  <si>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</si>
  <si>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</si>
  <si>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</si>
  <si>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</si>
  <si>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</si>
  <si>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</si>
  <si>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</si>
  <si>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</si>
  <si>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</si>
  <si>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</si>
  <si>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</si>
  <si>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</si>
  <si>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</si>
  <si>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</si>
  <si>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</si>
  <si>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</si>
  <si>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</si>
  <si>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</si>
  <si>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</si>
  <si>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</si>
  <si>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</si>
  <si>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</si>
  <si>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</si>
  <si>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</si>
  <si>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</si>
  <si>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</si>
  <si>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</si>
  <si>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</si>
  <si>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</si>
  <si>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</si>
  <si>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</si>
  <si>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</si>
  <si>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</si>
  <si>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</si>
  <si>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</si>
  <si>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</si>
  <si>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</si>
  <si>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</si>
  <si>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</si>
  <si>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</si>
  <si>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</si>
  <si>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</si>
  <si>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</si>
  <si>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</si>
  <si>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</si>
  <si>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</si>
  <si>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</si>
  <si>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</si>
  <si>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</si>
  <si>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</si>
  <si>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</si>
  <si>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</si>
  <si>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</si>
  <si>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</si>
  <si>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</si>
  <si>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</si>
  <si>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</si>
  <si>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</si>
  <si>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</si>
  <si>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</si>
  <si>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</si>
  <si>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</si>
  <si>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</si>
  <si>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</si>
  <si>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</si>
  <si>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</si>
  <si>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</si>
  <si>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</si>
  <si>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</si>
  <si>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</si>
  <si>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</si>
  <si>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</si>
  <si>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</si>
  <si>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</si>
  <si>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</si>
  <si>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</si>
  <si>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</si>
  <si>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</si>
  <si>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</si>
  <si>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</si>
  <si>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</si>
  <si>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</si>
  <si>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</si>
  <si>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</si>
  <si>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</si>
  <si>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</si>
  <si>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</si>
  <si>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</si>
  <si>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</si>
  <si>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</si>
  <si>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</si>
  <si>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</si>
  <si>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</si>
  <si>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</si>
  <si>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</si>
  <si>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</si>
  <si>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</si>
  <si>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</si>
  <si>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</si>
  <si>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</si>
  <si>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</si>
  <si>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</si>
  <si>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</si>
  <si>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</si>
  <si>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</si>
  <si>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</si>
  <si>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</si>
  <si>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</si>
  <si>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</si>
  <si>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</si>
  <si>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</si>
  <si>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</si>
  <si>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</si>
  <si>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</si>
  <si>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</si>
  <si>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</si>
  <si>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</si>
  <si>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</si>
  <si>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</si>
  <si>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</si>
  <si>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</si>
  <si>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</si>
  <si>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</si>
  <si>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</si>
  <si>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</si>
  <si>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</si>
  <si>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</si>
  <si>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</si>
  <si>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</si>
  <si>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</si>
  <si>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</si>
  <si>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</si>
  <si>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</si>
  <si>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</si>
  <si>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</si>
  <si>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</si>
  <si>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</si>
  <si>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</si>
  <si>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</si>
  <si>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</si>
  <si>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</si>
  <si>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</si>
  <si>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</si>
  <si>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</si>
  <si>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</si>
  <si>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</si>
  <si>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</si>
  <si>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</si>
  <si>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</si>
  <si>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</si>
  <si>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</si>
  <si>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</si>
  <si>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</si>
  <si>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</si>
  <si>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</si>
  <si>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</si>
  <si>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</si>
  <si>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</si>
  <si>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</si>
  <si>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</si>
  <si>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</si>
  <si>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</si>
  <si>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</si>
  <si>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</si>
  <si>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</si>
  <si>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</si>
  <si>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</si>
  <si>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</si>
  <si>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</si>
  <si>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</si>
  <si>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</si>
  <si>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</si>
  <si>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</si>
  <si>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</si>
  <si>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</si>
  <si>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</si>
  <si>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</si>
  <si>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</si>
  <si>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</si>
  <si>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</si>
  <si>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</si>
  <si>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</si>
  <si>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</si>
  <si>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</si>
  <si>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</si>
  <si>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</si>
  <si>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</si>
  <si>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</si>
  <si>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</si>
  <si>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</si>
  <si>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</si>
  <si>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</si>
  <si>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</si>
  <si>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</si>
  <si>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</si>
  <si>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</si>
  <si>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</si>
  <si>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</si>
  <si>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</si>
  <si>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</si>
  <si>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</si>
  <si>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</si>
  <si>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</si>
  <si>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</si>
  <si>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</si>
  <si>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</si>
  <si>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</si>
  <si>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</si>
  <si>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</si>
  <si>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</si>
  <si>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</si>
  <si>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</si>
  <si>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</si>
  <si>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</si>
  <si>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</si>
  <si>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</si>
  <si>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</si>
  <si>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</si>
  <si>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</si>
  <si>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</si>
  <si>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</si>
  <si>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</si>
  <si>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</si>
  <si>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</si>
  <si>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</si>
  <si>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</si>
  <si>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</si>
  <si>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</si>
  <si>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</si>
  <si>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</si>
  <si>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</si>
  <si>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</si>
  <si>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</si>
  <si>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</si>
  <si>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</si>
  <si>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</si>
  <si>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</si>
  <si>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</si>
  <si>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</si>
  <si>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</si>
  <si>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</si>
  <si>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</si>
  <si>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</si>
  <si>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</si>
  <si>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</si>
  <si>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</si>
  <si>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</si>
  <si>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</si>
  <si>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</si>
  <si>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</si>
  <si>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</si>
  <si>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</si>
  <si>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</si>
  <si>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</si>
  <si>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</si>
  <si>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</si>
  <si>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</si>
  <si>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</si>
  <si>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</si>
  <si>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</si>
  <si>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</si>
  <si>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</si>
  <si>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</si>
  <si>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</si>
  <si>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</si>
  <si>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</si>
  <si>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</si>
  <si>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</si>
  <si>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</si>
  <si>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</si>
  <si>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</si>
  <si>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</si>
  <si>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</si>
  <si>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</si>
  <si>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</si>
  <si>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</si>
  <si>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</si>
  <si>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</si>
  <si>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</si>
  <si>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</si>
  <si>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</si>
  <si>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</si>
  <si>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</si>
  <si>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</si>
  <si>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</si>
  <si>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</si>
  <si>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</si>
  <si>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</si>
  <si>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</si>
  <si>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</si>
  <si>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</si>
  <si>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</si>
  <si>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</si>
  <si>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</si>
  <si>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</si>
  <si>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</si>
  <si>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</si>
  <si>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</si>
  <si>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</si>
  <si>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</si>
  <si>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</si>
  <si>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</si>
  <si>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</si>
  <si>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</si>
  <si>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</si>
  <si>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</si>
  <si>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</si>
  <si>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</si>
  <si>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</si>
  <si>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</si>
  <si>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</si>
  <si>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</si>
  <si>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</si>
  <si>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</si>
  <si>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</si>
  <si>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</si>
  <si>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</si>
  <si>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</si>
  <si>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</si>
  <si>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</si>
  <si>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</si>
  <si>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</si>
  <si>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</si>
  <si>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</si>
  <si>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</si>
  <si>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</si>
  <si>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</si>
  <si>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</si>
  <si>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</si>
  <si>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</si>
  <si>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</si>
  <si>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</si>
  <si>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</si>
  <si>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</si>
  <si>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</si>
  <si>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</si>
  <si>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</si>
  <si>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</si>
  <si>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</si>
  <si>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</si>
  <si>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</si>
  <si>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</si>
  <si>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</si>
  <si>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</si>
  <si>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</si>
  <si>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</si>
  <si>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</si>
  <si>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</si>
  <si>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</si>
  <si>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</si>
  <si>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</si>
  <si>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</si>
  <si>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</si>
  <si>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</si>
  <si>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</si>
  <si>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</si>
  <si>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</si>
  <si>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</si>
  <si>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</si>
  <si>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</si>
  <si>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</si>
  <si>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</si>
  <si>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</si>
  <si>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</si>
  <si>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</si>
  <si>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</si>
  <si>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</si>
  <si>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</si>
  <si>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</si>
  <si>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</si>
  <si>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</si>
  <si>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</si>
  <si>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</si>
  <si>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</si>
  <si>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</si>
  <si>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</si>
  <si>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</si>
  <si>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</si>
  <si>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</si>
  <si>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</si>
  <si>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</si>
  <si>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</si>
  <si>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</si>
  <si>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</si>
  <si>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</si>
  <si>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</si>
  <si>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</si>
  <si>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</si>
  <si>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</si>
  <si>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</si>
  <si>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</si>
  <si>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</si>
  <si>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</si>
  <si>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</si>
  <si>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</si>
  <si>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</si>
  <si>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</si>
  <si>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</si>
  <si>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</si>
  <si>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</si>
  <si>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</si>
  <si>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</si>
  <si>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</si>
  <si>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</si>
  <si>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</si>
  <si>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</si>
  <si>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</si>
  <si>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</si>
  <si>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</si>
  <si>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</si>
  <si>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</si>
  <si>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</si>
  <si>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</si>
  <si>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</si>
  <si>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</si>
  <si>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</si>
  <si>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</si>
  <si>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</si>
  <si>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</si>
  <si>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</si>
  <si>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</si>
  <si>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</si>
  <si>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</si>
  <si>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</si>
  <si>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</si>
  <si>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</si>
  <si>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</si>
  <si>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</si>
  <si>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</si>
  <si>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</si>
  <si>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</si>
  <si>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</si>
  <si>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</si>
  <si>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</si>
  <si>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</si>
  <si>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</si>
  <si>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</si>
  <si>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</si>
  <si>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</si>
  <si>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</si>
  <si>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</si>
  <si>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</si>
  <si>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</si>
  <si>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</si>
  <si>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</si>
  <si>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</si>
  <si>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</si>
  <si>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</si>
  <si>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</si>
  <si>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</si>
  <si>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</si>
  <si>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</si>
  <si>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</si>
  <si>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</si>
  <si>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</si>
  <si>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</si>
  <si>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</si>
  <si>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</si>
  <si>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</si>
  <si>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</si>
  <si>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</si>
  <si>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</si>
  <si>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</si>
  <si>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</si>
  <si>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</si>
  <si>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</si>
  <si>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</si>
  <si>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</si>
  <si>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</si>
  <si>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</si>
  <si>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</si>
  <si>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</si>
  <si>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</si>
  <si>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</si>
  <si>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</si>
  <si>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</si>
  <si>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</si>
  <si>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</si>
  <si>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</si>
  <si>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</si>
  <si>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</si>
  <si>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</si>
  <si>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</si>
  <si>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</si>
  <si>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</si>
  <si>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</si>
  <si>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</si>
  <si>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</si>
  <si>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</si>
  <si>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</si>
  <si>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</si>
  <si>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</si>
  <si>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</si>
  <si>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</si>
  <si>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</si>
  <si>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</si>
  <si>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</si>
  <si>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</si>
  <si>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</si>
  <si>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</si>
  <si>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</si>
  <si>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</si>
  <si>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</si>
  <si>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</si>
  <si>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</si>
  <si>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</si>
  <si>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</si>
  <si>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</si>
  <si>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</si>
  <si>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</si>
  <si>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</si>
  <si>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</si>
  <si>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</si>
  <si>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</si>
  <si>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</si>
  <si>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</si>
  <si>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</si>
  <si>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</si>
  <si>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</si>
  <si>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</si>
  <si>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</si>
  <si>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</si>
  <si>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</si>
  <si>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</si>
  <si>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</si>
  <si>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</si>
  <si>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</si>
  <si>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</si>
  <si>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</si>
  <si>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</si>
  <si>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</si>
  <si>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</si>
  <si>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</si>
  <si>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</si>
  <si>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</si>
  <si>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</si>
  <si>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</si>
  <si>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</si>
  <si>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</si>
  <si>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</si>
  <si>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</si>
  <si>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</si>
  <si>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</si>
  <si>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</si>
  <si>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</si>
  <si>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</si>
  <si>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</si>
  <si>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</si>
  <si>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</si>
  <si>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</si>
  <si>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</si>
  <si>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</si>
  <si>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</si>
  <si>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</si>
  <si>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</si>
  <si>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</si>
  <si>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</si>
  <si>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</si>
  <si>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</si>
  <si>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</si>
  <si>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</si>
  <si>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</si>
  <si>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</si>
  <si>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</si>
  <si>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</si>
  <si>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</si>
  <si>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</si>
  <si>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</si>
  <si>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</si>
  <si>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</si>
  <si>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</si>
  <si>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</si>
  <si>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</si>
  <si>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</si>
  <si>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</si>
  <si>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</si>
  <si>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</si>
  <si>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</si>
  <si>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</si>
  <si>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</si>
  <si>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</si>
  <si>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</si>
  <si>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</si>
  <si>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</si>
  <si>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</si>
  <si>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</si>
  <si>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</si>
  <si>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</si>
  <si>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</si>
  <si>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</si>
  <si>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</si>
  <si>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</si>
  <si>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</si>
  <si>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</si>
  <si>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</si>
  <si>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</si>
  <si>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</si>
  <si>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</si>
  <si>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</si>
  <si>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</si>
  <si>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</si>
  <si>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</si>
  <si>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</si>
  <si>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</si>
  <si>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</si>
  <si>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</si>
  <si>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</si>
  <si>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</si>
  <si>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</si>
  <si>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</si>
  <si>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</si>
  <si>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</si>
  <si>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</si>
  <si>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</si>
  <si>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</si>
  <si>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</si>
  <si>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</si>
  <si>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</si>
  <si>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</si>
  <si>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</si>
  <si>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</si>
  <si>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</si>
  <si>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</si>
  <si>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</si>
  <si>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</si>
  <si>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</si>
  <si>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</si>
  <si>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</si>
  <si>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</si>
  <si>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</si>
  <si>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</si>
  <si>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</si>
  <si>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</si>
  <si>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</si>
  <si>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</si>
  <si>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</si>
  <si>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</si>
  <si>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</si>
  <si>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</si>
  <si>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</si>
  <si>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</si>
  <si>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</si>
  <si>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</si>
  <si>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</si>
  <si>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</si>
  <si>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</si>
  <si>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</si>
  <si>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</si>
  <si>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</si>
  <si>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</si>
  <si>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</si>
  <si>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</si>
  <si>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</si>
  <si>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</si>
  <si>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</si>
  <si>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</si>
  <si>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</si>
  <si>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</si>
  <si>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</si>
  <si>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</si>
  <si>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</si>
  <si>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</si>
  <si>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</si>
  <si>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</si>
  <si>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</si>
  <si>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</si>
  <si>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</si>
  <si>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</si>
  <si>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</si>
  <si>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</si>
  <si>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</si>
  <si>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</si>
  <si>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</si>
  <si>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</si>
  <si>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</si>
  <si>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</si>
  <si>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</si>
  <si>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</si>
  <si>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</si>
  <si>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</si>
  <si>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</si>
  <si>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</si>
  <si>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</si>
  <si>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</si>
  <si>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</si>
  <si>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</si>
  <si>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</si>
  <si>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</si>
  <si>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</si>
  <si>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</si>
  <si>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</si>
  <si>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</si>
  <si>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</si>
  <si>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</si>
  <si>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</si>
  <si>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</si>
  <si>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</si>
  <si>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</si>
  <si>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</si>
  <si>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</si>
  <si>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</si>
  <si>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</si>
  <si>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</si>
  <si>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</si>
  <si>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</si>
  <si>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</si>
  <si>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</si>
  <si>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</si>
  <si>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</si>
  <si>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</si>
  <si>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</si>
  <si>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</si>
  <si>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</si>
  <si>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</si>
  <si>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</si>
  <si>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</si>
  <si>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</si>
  <si>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</si>
  <si>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</si>
  <si>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</si>
  <si>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</si>
  <si>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</si>
  <si>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</si>
  <si>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</si>
  <si>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</si>
  <si>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</si>
  <si>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</si>
  <si>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</si>
  <si>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</si>
  <si>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</si>
  <si>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</si>
  <si>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</si>
  <si>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</si>
  <si>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</si>
  <si>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</si>
  <si>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</si>
  <si>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</si>
  <si>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</si>
  <si>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</si>
  <si>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</si>
  <si>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</si>
  <si>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</si>
  <si>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</si>
  <si>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</si>
  <si>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</si>
  <si>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</si>
  <si>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</si>
  <si>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</si>
  <si>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</si>
  <si>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</si>
  <si>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</si>
  <si>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</si>
  <si>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</si>
  <si>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</si>
  <si>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</si>
  <si>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</si>
  <si>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</si>
  <si>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</si>
  <si>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</si>
  <si>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</si>
  <si>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</si>
  <si>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</si>
  <si>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</si>
  <si>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</si>
  <si>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</si>
  <si>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</si>
  <si>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</si>
  <si>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</si>
  <si>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</si>
  <si>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</si>
  <si>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</si>
  <si>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</si>
  <si>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</si>
  <si>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</si>
  <si>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</si>
  <si>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</si>
  <si>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</si>
  <si>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</si>
  <si>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</si>
  <si>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</si>
  <si>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</si>
  <si>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</si>
  <si>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</si>
  <si>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</si>
  <si>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</si>
  <si>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</si>
  <si>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</si>
  <si>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</si>
  <si>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</si>
  <si>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</si>
  <si>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</si>
  <si>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</si>
  <si>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</si>
  <si>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</si>
  <si>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</si>
  <si>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</si>
  <si>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</si>
  <si>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</si>
  <si>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</si>
  <si>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</si>
  <si>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</si>
  <si>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</si>
  <si>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</si>
  <si>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</si>
  <si>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</si>
  <si>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</si>
  <si>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</si>
  <si>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</si>
  <si>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</si>
  <si>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</si>
  <si>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</si>
  <si>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</si>
  <si>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</si>
  <si>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</si>
  <si>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</si>
  <si>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</si>
  <si>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</si>
  <si>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</si>
  <si>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</si>
  <si>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</si>
  <si>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</si>
  <si>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</si>
  <si>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</si>
  <si>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</si>
  <si>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</si>
  <si>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</si>
  <si>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</si>
  <si>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</si>
  <si>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</si>
  <si>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</si>
  <si>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</si>
  <si>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</si>
  <si>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</si>
  <si>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</si>
  <si>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</si>
  <si>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</si>
  <si>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</si>
  <si>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</si>
  <si>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</si>
  <si>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</si>
  <si>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</si>
  <si>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</si>
  <si>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</si>
  <si>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</si>
  <si>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</si>
  <si>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</si>
  <si>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</si>
  <si>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</si>
  <si>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</si>
  <si>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</si>
  <si>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</si>
  <si>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</si>
  <si>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</si>
  <si>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</si>
  <si>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</si>
  <si>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</si>
  <si>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</si>
  <si>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</si>
  <si>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</si>
  <si>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</si>
  <si>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</si>
  <si>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</si>
  <si>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</si>
  <si>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</si>
  <si>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</si>
  <si>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</si>
  <si>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</si>
  <si>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</si>
  <si>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</si>
  <si>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</si>
  <si>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</si>
  <si>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</si>
  <si>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</si>
  <si>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</si>
  <si>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</si>
  <si>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</si>
  <si>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</si>
  <si>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</si>
  <si>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</si>
  <si>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</si>
  <si>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</si>
  <si>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</si>
  <si>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</si>
  <si>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</si>
  <si>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</si>
  <si>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</si>
  <si>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</si>
  <si>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</si>
  <si>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</si>
  <si>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</si>
  <si>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</si>
  <si>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</si>
  <si>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</si>
  <si>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</si>
  <si>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</si>
  <si>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</si>
  <si>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</si>
  <si>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</si>
  <si>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</si>
  <si>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</si>
  <si>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</si>
  <si>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</si>
  <si>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</si>
  <si>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</si>
  <si>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</si>
  <si>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</si>
  <si>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</si>
  <si>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</si>
  <si>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</si>
  <si>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</si>
  <si>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</si>
  <si>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</si>
  <si>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</si>
  <si>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</si>
  <si>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</si>
  <si>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</si>
  <si>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</si>
  <si>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</si>
  <si>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</si>
  <si>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</si>
  <si>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</si>
  <si>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</si>
  <si>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</si>
  <si>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</si>
  <si>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</si>
  <si>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</si>
  <si>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</si>
  <si>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</si>
  <si>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</si>
  <si>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</si>
  <si>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</si>
  <si>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</si>
  <si>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</si>
  <si>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</si>
  <si>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</si>
  <si>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</si>
  <si>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</si>
  <si>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</si>
  <si>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</si>
  <si>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</si>
  <si>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</si>
  <si>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</si>
  <si>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</si>
  <si>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</si>
  <si>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</si>
  <si>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</si>
  <si>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</si>
  <si>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</si>
  <si>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</si>
  <si>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</si>
  <si>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</si>
  <si>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</si>
  <si>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</si>
  <si>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</si>
  <si>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</si>
  <si>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</si>
  <si>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</si>
  <si>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</si>
  <si>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</si>
  <si>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</si>
  <si>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</si>
  <si>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</si>
  <si>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</si>
  <si>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</si>
  <si>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</si>
  <si>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</si>
  <si>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</si>
  <si>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</si>
  <si>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</si>
  <si>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</si>
  <si>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</si>
  <si>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</si>
  <si>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</si>
  <si>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</si>
  <si>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</si>
  <si>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</si>
  <si>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</si>
  <si>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</si>
  <si>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</si>
  <si>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</si>
  <si>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</si>
  <si>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</si>
  <si>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</si>
  <si>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</si>
  <si>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</si>
  <si>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</si>
  <si>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</si>
  <si>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</si>
  <si>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</si>
  <si>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</si>
  <si>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</si>
  <si>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</si>
  <si>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</si>
  <si>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</si>
  <si>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</si>
  <si>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</si>
  <si>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</si>
  <si>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</si>
  <si>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</si>
  <si>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</si>
  <si>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</si>
  <si>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</si>
  <si>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</si>
  <si>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</si>
  <si>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</si>
  <si>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</si>
  <si>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</si>
  <si>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</si>
  <si>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</si>
  <si>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</si>
  <si>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</si>
  <si>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</si>
  <si>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</si>
  <si>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</si>
  <si>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</si>
  <si>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</si>
  <si>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</si>
  <si>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</si>
  <si>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</si>
  <si>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</si>
  <si>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</si>
  <si>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</si>
  <si>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</si>
  <si>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</si>
  <si>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</si>
  <si>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</si>
  <si>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</si>
  <si>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</si>
  <si>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</si>
  <si>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</si>
  <si>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</si>
  <si>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</si>
  <si>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</si>
  <si>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</si>
  <si>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</si>
  <si>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</si>
  <si>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</si>
  <si>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</si>
  <si>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</si>
  <si>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</si>
  <si>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</si>
  <si>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</si>
  <si>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</si>
  <si>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</si>
  <si>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</si>
  <si>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</si>
  <si>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</si>
  <si>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</si>
  <si>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</si>
  <si>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</si>
  <si>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</si>
  <si>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</si>
  <si>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</si>
  <si>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</si>
  <si>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</si>
  <si>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</si>
  <si>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</si>
  <si>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</si>
  <si>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</si>
  <si>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</si>
  <si>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</si>
  <si>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</si>
  <si>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</si>
  <si>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</si>
  <si>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</si>
  <si>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</si>
  <si>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</si>
  <si>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</si>
  <si>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</si>
  <si>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</si>
  <si>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</si>
  <si>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</si>
  <si>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</si>
  <si>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</si>
  <si>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</si>
  <si>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</si>
  <si>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</si>
  <si>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</si>
  <si>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</si>
  <si>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</si>
  <si>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</si>
  <si>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</si>
  <si>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</si>
  <si>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</si>
  <si>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</si>
  <si>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</si>
  <si>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</si>
  <si>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</si>
  <si>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</si>
  <si>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</si>
  <si>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</si>
  <si>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</si>
  <si>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</si>
  <si>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</si>
  <si>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</si>
  <si>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</si>
  <si>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</si>
  <si>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</si>
  <si>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</si>
  <si>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</si>
  <si>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</si>
  <si>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</si>
  <si>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</si>
  <si>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</si>
  <si>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</si>
  <si>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</si>
  <si>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</si>
  <si>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</si>
  <si>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</si>
  <si>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</si>
  <si>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</si>
  <si>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</si>
  <si>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</si>
  <si>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</si>
  <si>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</si>
  <si>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</si>
  <si>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</si>
  <si>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</si>
  <si>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</si>
  <si>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</si>
  <si>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</si>
  <si>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</si>
  <si>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</si>
  <si>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</si>
  <si>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</si>
  <si>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</si>
  <si>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</si>
  <si>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</si>
  <si>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</si>
  <si>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</si>
  <si>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</si>
  <si>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</si>
  <si>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</si>
  <si>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</si>
  <si>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</si>
  <si>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</si>
  <si>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</si>
  <si>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</si>
  <si>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</si>
  <si>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</si>
  <si>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</si>
  <si>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</si>
  <si>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</si>
  <si>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</si>
  <si>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</si>
  <si>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</si>
  <si>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</si>
  <si>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</si>
  <si>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</si>
  <si>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</si>
  <si>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</si>
  <si>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</si>
  <si>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</si>
  <si>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</si>
  <si>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</si>
  <si>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</si>
  <si>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</si>
  <si>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</si>
  <si>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</si>
  <si>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</si>
  <si>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</si>
  <si>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</si>
  <si>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</si>
  <si>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</si>
  <si>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</si>
  <si>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</si>
  <si>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</si>
  <si>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</si>
  <si>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</si>
  <si>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</si>
  <si>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</si>
  <si>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</si>
  <si>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</si>
  <si>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</si>
  <si>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</si>
  <si>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</si>
  <si>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</si>
  <si>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</si>
  <si>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</si>
  <si>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</si>
  <si>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</si>
  <si>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</si>
  <si>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</si>
  <si>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</si>
  <si>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</si>
  <si>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</si>
  <si>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</si>
  <si>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</si>
  <si>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</si>
  <si>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</si>
  <si>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</si>
  <si>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</si>
  <si>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</si>
  <si>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</si>
  <si>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</si>
  <si>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</si>
  <si>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</si>
  <si>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</si>
  <si>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</si>
  <si>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</si>
  <si>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</si>
  <si>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</si>
  <si>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</si>
  <si>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</si>
  <si>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</si>
  <si>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</si>
  <si>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</si>
  <si>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</si>
  <si>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</si>
  <si>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</si>
  <si>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</si>
  <si>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</si>
  <si>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</si>
  <si>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</si>
  <si>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</si>
  <si>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</si>
  <si>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</si>
  <si>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</si>
  <si>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</si>
  <si>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</si>
  <si>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</si>
  <si>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</si>
  <si>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</si>
  <si>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</si>
  <si>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</si>
  <si>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</si>
  <si>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</si>
  <si>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</si>
  <si>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</si>
  <si>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</si>
  <si>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</si>
  <si>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</si>
  <si>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</si>
  <si>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</si>
  <si>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</si>
  <si>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</si>
  <si>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</si>
  <si>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</si>
  <si>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</si>
  <si>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</si>
  <si>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</si>
  <si>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</si>
  <si>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</si>
  <si>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</si>
  <si>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</si>
  <si>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</si>
  <si>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</si>
  <si>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</si>
  <si>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</si>
  <si>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</si>
  <si>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</si>
  <si>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</si>
  <si>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</si>
  <si>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</si>
  <si>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</si>
  <si>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</si>
  <si>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</si>
  <si>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</si>
  <si>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</si>
  <si>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</si>
  <si>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</si>
  <si>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</si>
  <si>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</si>
  <si>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</si>
  <si>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</si>
  <si>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</si>
  <si>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</si>
  <si>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</si>
  <si>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</si>
  <si>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</si>
  <si>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</si>
  <si>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</si>
  <si>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</si>
  <si>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</si>
  <si>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</si>
  <si>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</si>
  <si>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</si>
  <si>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</si>
  <si>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</si>
  <si>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</si>
  <si>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</si>
  <si>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</si>
  <si>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</si>
  <si>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</si>
  <si>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</si>
  <si>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</si>
  <si>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</si>
  <si>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</si>
  <si>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</si>
  <si>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</si>
  <si>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</si>
  <si>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</si>
  <si>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</si>
  <si>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</si>
  <si>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</si>
  <si>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</si>
  <si>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</si>
  <si>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</si>
  <si>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</si>
  <si>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</si>
  <si>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</si>
  <si>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</si>
  <si>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</si>
  <si>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</si>
  <si>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</si>
  <si>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</si>
  <si>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</si>
  <si>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</si>
  <si>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</si>
  <si>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</si>
  <si>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</si>
  <si>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</si>
  <si>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</si>
  <si>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</si>
  <si>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</si>
  <si>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</si>
  <si>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</si>
  <si>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</si>
  <si>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</si>
  <si>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</si>
  <si>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</si>
  <si>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</si>
  <si>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</si>
  <si>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</si>
  <si>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</si>
  <si>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</si>
  <si>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</si>
  <si>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</si>
  <si>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</si>
  <si>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</si>
  <si>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</si>
  <si>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</si>
  <si>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</si>
  <si>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</si>
  <si>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</si>
  <si>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</si>
  <si>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</si>
  <si>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</si>
  <si>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</si>
  <si>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</si>
  <si>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</si>
  <si>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</si>
  <si>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</si>
  <si>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</si>
  <si>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</si>
  <si>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</si>
  <si>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</si>
  <si>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</si>
  <si>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</si>
  <si>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</si>
  <si>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</si>
  <si>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</si>
  <si>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</si>
  <si>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</si>
  <si>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</si>
  <si>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</si>
  <si>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</si>
  <si>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</si>
  <si>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</si>
  <si>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</si>
  <si>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</si>
  <si>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</si>
  <si>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</si>
  <si>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</si>
  <si>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</si>
  <si>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</si>
  <si>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</si>
  <si>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</si>
  <si>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</si>
  <si>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</si>
  <si>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</si>
  <si>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</si>
  <si>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</si>
  <si>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</si>
  <si>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</si>
  <si>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</si>
  <si>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</si>
  <si>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</si>
  <si>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</si>
  <si>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</si>
  <si>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</si>
  <si>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</si>
  <si>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</si>
  <si>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</si>
  <si>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</si>
  <si>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</si>
  <si>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</si>
  <si>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</si>
  <si>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</si>
  <si>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</si>
  <si>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</si>
  <si>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</si>
  <si>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</si>
  <si>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</si>
  <si>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</si>
  <si>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</si>
  <si>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</si>
  <si>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</si>
  <si>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</si>
  <si>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</si>
  <si>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</si>
  <si>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</si>
  <si>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</si>
  <si>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</si>
  <si>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</si>
  <si>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</si>
  <si>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</si>
  <si>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</si>
  <si>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</si>
  <si>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</si>
  <si>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</si>
  <si>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</si>
  <si>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</si>
  <si>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</si>
  <si>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</si>
  <si>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</si>
  <si>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</si>
  <si>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</si>
  <si>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</si>
  <si>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</si>
  <si>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</si>
  <si>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</si>
  <si>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</si>
  <si>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</si>
  <si>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</si>
  <si>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</si>
  <si>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</si>
  <si>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</si>
  <si>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</si>
  <si>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</si>
  <si>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</si>
  <si>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</si>
  <si>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</si>
  <si>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</si>
  <si>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</si>
  <si>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</si>
  <si>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</si>
  <si>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</si>
  <si>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</si>
  <si>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</si>
  <si>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</si>
  <si>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</si>
  <si>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</si>
  <si>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</si>
  <si>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</si>
  <si>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</si>
  <si>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</si>
  <si>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</si>
  <si>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</si>
  <si>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</si>
  <si>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</si>
  <si>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</si>
  <si>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</si>
  <si>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</si>
  <si>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</si>
  <si>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</si>
  <si>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</si>
  <si>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</si>
  <si>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</si>
  <si>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</si>
  <si>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</si>
  <si>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</si>
  <si>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</si>
  <si>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</si>
  <si>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</si>
  <si>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</si>
  <si>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</si>
  <si>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</si>
  <si>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</si>
  <si>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</si>
  <si>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</si>
  <si>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</si>
  <si>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</si>
  <si>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</si>
  <si>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</si>
  <si>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</si>
  <si>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</si>
  <si>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</si>
  <si>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</si>
  <si>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</si>
  <si>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</si>
  <si>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</si>
  <si>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</si>
  <si>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</si>
  <si>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</si>
  <si>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</si>
  <si>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</si>
  <si>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</si>
  <si>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</si>
  <si>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</si>
  <si>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</si>
  <si>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</si>
  <si>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</si>
  <si>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</si>
  <si>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</si>
  <si>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</si>
  <si>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</si>
  <si>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</si>
  <si>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</si>
  <si>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</si>
  <si>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</si>
  <si>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</si>
  <si>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</si>
  <si>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</si>
  <si>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</si>
  <si>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</si>
  <si>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</si>
  <si>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</si>
  <si>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</si>
  <si>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</si>
  <si>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</si>
  <si>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</si>
  <si>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</si>
  <si>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</si>
  <si>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</si>
  <si>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</si>
  <si>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</si>
  <si>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</si>
  <si>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</si>
  <si>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</si>
  <si>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</si>
  <si>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</si>
  <si>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</si>
  <si>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</si>
  <si>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</si>
  <si>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</si>
  <si>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</si>
  <si>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</si>
  <si>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</si>
  <si>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</si>
  <si>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</si>
  <si>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</si>
  <si>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</si>
  <si>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</si>
  <si>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</si>
  <si>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</si>
  <si>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</si>
  <si>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</si>
  <si>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</si>
  <si>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</si>
  <si>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</si>
  <si>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</si>
  <si>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</si>
  <si>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</si>
  <si>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</si>
  <si>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</si>
  <si>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</si>
  <si>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</si>
  <si>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</si>
  <si>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</si>
  <si>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</si>
  <si>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</si>
  <si>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</si>
  <si>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</si>
  <si>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</si>
  <si>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</si>
  <si>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</si>
  <si>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</si>
  <si>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</si>
  <si>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</si>
  <si>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</si>
  <si>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</si>
  <si>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</si>
  <si>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</si>
  <si>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</si>
  <si>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</si>
  <si>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</si>
  <si>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</si>
  <si>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</si>
  <si>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</si>
  <si>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</si>
  <si>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</si>
  <si>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</si>
  <si>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</si>
  <si>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</si>
  <si>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</si>
  <si>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</si>
  <si>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</si>
  <si>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</si>
  <si>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</si>
  <si>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</si>
  <si>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</si>
  <si>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</si>
  <si>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</si>
  <si>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</si>
  <si>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</si>
  <si>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</si>
  <si>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</si>
  <si>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</si>
  <si>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</si>
  <si>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</si>
  <si>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</si>
  <si>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</si>
  <si>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</si>
  <si>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</si>
  <si>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</si>
  <si>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</si>
  <si>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</si>
  <si>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</si>
  <si>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</si>
  <si>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</si>
  <si>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</si>
  <si>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</si>
  <si>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</si>
  <si>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</si>
  <si>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</si>
  <si>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</si>
  <si>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</si>
  <si>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</si>
  <si>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</si>
  <si>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</si>
  <si>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</si>
  <si>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</si>
  <si>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</si>
  <si>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</si>
  <si>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</si>
  <si>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</si>
  <si>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</si>
  <si>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</si>
  <si>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</si>
  <si>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</si>
  <si>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</si>
  <si>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</si>
  <si>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</si>
  <si>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</si>
  <si>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</si>
  <si>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</si>
  <si>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</si>
  <si>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</si>
  <si>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</si>
  <si>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</si>
  <si>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</si>
  <si>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</si>
  <si>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</si>
  <si>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</si>
  <si>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</si>
  <si>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</si>
  <si>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</si>
  <si>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</si>
  <si>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</si>
  <si>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</si>
  <si>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</si>
  <si>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</si>
  <si>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</si>
  <si>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</si>
  <si>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</si>
  <si>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</si>
  <si>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</si>
  <si>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</si>
  <si>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</si>
  <si>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</si>
  <si>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</si>
  <si>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</si>
  <si>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</si>
  <si>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</si>
  <si>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</si>
  <si>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</si>
  <si>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</si>
  <si>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</si>
  <si>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</si>
  <si>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</si>
  <si>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</si>
  <si>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</si>
  <si>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</si>
  <si>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</si>
  <si>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</si>
  <si>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</si>
  <si>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</si>
  <si>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</si>
  <si>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</si>
  <si>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</si>
  <si>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</si>
  <si>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</si>
  <si>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</si>
  <si>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</si>
  <si>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</si>
  <si>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</si>
  <si>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</si>
  <si>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</si>
  <si>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</si>
  <si>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</si>
  <si>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</si>
  <si>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</si>
  <si>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</si>
  <si>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</si>
  <si>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</si>
  <si>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</si>
  <si>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</si>
  <si>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</si>
  <si>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</si>
  <si>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</si>
  <si>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</si>
  <si>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</si>
  <si>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</si>
  <si>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</si>
  <si>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</si>
  <si>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</si>
  <si>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</si>
  <si>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</si>
  <si>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</si>
  <si>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</si>
  <si>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</si>
  <si>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</si>
  <si>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</si>
  <si>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</si>
  <si>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</si>
  <si>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</si>
  <si>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</si>
  <si>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</si>
  <si>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</si>
  <si>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</si>
  <si>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</si>
  <si>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</si>
  <si>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</si>
  <si>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</si>
  <si>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</si>
  <si>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</si>
  <si>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</si>
  <si>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</si>
  <si>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</si>
  <si>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</si>
  <si>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</si>
  <si>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</si>
  <si>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</si>
  <si>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</si>
  <si>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</si>
  <si>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</si>
  <si>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</si>
  <si>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</si>
  <si>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</si>
  <si>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</si>
  <si>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</si>
  <si>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</si>
  <si>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</si>
  <si>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</si>
  <si>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</si>
  <si>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</si>
  <si>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</si>
  <si>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</si>
  <si>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</si>
  <si>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</si>
  <si>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</si>
  <si>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</si>
  <si>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</si>
  <si>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</si>
  <si>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</si>
  <si>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</si>
  <si>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</si>
  <si>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</si>
  <si>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</si>
  <si>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</si>
  <si>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</si>
  <si>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</si>
  <si>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</si>
  <si>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</si>
  <si>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</si>
  <si>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</si>
  <si>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</si>
  <si>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</si>
  <si>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</si>
  <si>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</si>
  <si>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</si>
  <si>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</si>
  <si>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</si>
  <si>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</si>
  <si>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</si>
  <si>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</si>
  <si>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</si>
  <si>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</si>
  <si>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</si>
  <si>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</si>
  <si>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</si>
  <si>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</si>
  <si>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</si>
  <si>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</si>
  <si>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</si>
  <si>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</si>
  <si>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</si>
  <si>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</si>
  <si>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</si>
  <si>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</si>
  <si>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</si>
  <si>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</si>
  <si>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</si>
  <si>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</si>
  <si>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</si>
  <si>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</si>
  <si>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</si>
  <si>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</si>
  <si>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</si>
  <si>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</si>
  <si>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</si>
  <si>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</si>
  <si>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</si>
  <si>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</si>
  <si>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</si>
  <si>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</si>
  <si>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</si>
  <si>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</si>
  <si>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</si>
  <si>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</si>
  <si>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</si>
  <si>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</si>
  <si>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</si>
  <si>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</si>
  <si>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</si>
  <si>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</si>
  <si>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</si>
  <si>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</si>
  <si>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</si>
  <si>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</si>
  <si>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</si>
  <si>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</si>
  <si>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</si>
  <si>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</si>
  <si>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</si>
  <si>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</si>
  <si>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</si>
  <si>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</si>
  <si>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</si>
  <si>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</si>
  <si>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</si>
  <si>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</si>
  <si>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</si>
  <si>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</si>
  <si>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</si>
  <si>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</si>
  <si>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</si>
  <si>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</si>
  <si>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</si>
  <si>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</si>
  <si>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</si>
  <si>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</si>
  <si>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</si>
  <si>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</si>
  <si>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</si>
  <si>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</si>
  <si>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</si>
  <si>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</si>
  <si>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</si>
  <si>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</si>
  <si>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</si>
  <si>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</si>
  <si>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</si>
  <si>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</si>
  <si>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</si>
  <si>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</si>
  <si>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</si>
  <si>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</si>
  <si>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</si>
  <si>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</si>
  <si>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</si>
  <si>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</si>
  <si>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</si>
  <si>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</si>
  <si>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</si>
  <si>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</si>
  <si>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</si>
  <si>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</si>
  <si>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</si>
  <si>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</si>
  <si>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</si>
  <si>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</si>
  <si>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</si>
  <si>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</si>
  <si>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</si>
  <si>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</si>
  <si>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</si>
  <si>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</si>
  <si>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</si>
  <si>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</si>
  <si>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</si>
  <si>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</si>
  <si>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</si>
  <si>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</si>
  <si>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</si>
  <si>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</si>
  <si>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</si>
  <si>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</si>
  <si>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</si>
  <si>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</si>
  <si>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</si>
  <si>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</si>
  <si>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</si>
  <si>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</si>
  <si>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</si>
  <si>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</si>
  <si>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</si>
  <si>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</si>
  <si>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</si>
  <si>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</si>
  <si>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</si>
  <si>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</si>
  <si>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</si>
  <si>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</si>
  <si>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</si>
  <si>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</si>
  <si>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</si>
  <si>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</si>
  <si>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</si>
  <si>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</si>
  <si>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</si>
  <si>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</si>
  <si>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</si>
  <si>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</si>
  <si>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</si>
  <si>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</si>
  <si>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</si>
  <si>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</si>
  <si>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</si>
  <si>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</si>
  <si>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</si>
  <si>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</si>
  <si>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</si>
  <si>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</si>
  <si>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</si>
  <si>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</si>
  <si>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</si>
  <si>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</si>
  <si>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</si>
  <si>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</si>
  <si>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</si>
  <si>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</si>
  <si>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</si>
  <si>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</si>
  <si>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</si>
  <si>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</si>
  <si>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</si>
  <si>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</si>
  <si>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</si>
  <si>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</si>
  <si>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</si>
  <si>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</si>
  <si>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</si>
  <si>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</si>
  <si>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</si>
  <si>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</si>
  <si>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</si>
  <si>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</si>
  <si>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</si>
  <si>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</si>
  <si>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</si>
  <si>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</si>
  <si>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</si>
  <si>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</si>
  <si>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</si>
  <si>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</si>
  <si>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</si>
  <si>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</si>
  <si>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</si>
  <si>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</si>
  <si>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</si>
  <si>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</si>
  <si>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</si>
  <si>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</si>
  <si>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</si>
  <si>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</si>
  <si>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</si>
  <si>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</si>
  <si>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</si>
  <si>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</si>
  <si>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</si>
  <si>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</si>
  <si>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</si>
  <si>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</si>
  <si>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</si>
  <si>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</si>
  <si>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</si>
  <si>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</si>
  <si>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</si>
  <si>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</si>
  <si>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</si>
  <si>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</si>
  <si>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</si>
  <si>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</si>
  <si>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</si>
  <si>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</si>
  <si>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</si>
  <si>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</si>
  <si>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</si>
  <si>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</si>
  <si>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</si>
  <si>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</si>
  <si>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</si>
  <si>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</si>
  <si>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</si>
  <si>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</si>
  <si>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</si>
  <si>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</si>
  <si>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</si>
  <si>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</si>
  <si>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</si>
  <si>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</si>
  <si>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</si>
  <si>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</si>
  <si>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</si>
  <si>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</si>
  <si>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</si>
  <si>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</si>
  <si>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</si>
  <si>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</si>
  <si>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</si>
  <si>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</si>
  <si>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</si>
  <si>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</si>
  <si>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</si>
  <si>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</si>
  <si>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</si>
  <si>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</si>
  <si>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</si>
  <si>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</si>
  <si>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</si>
  <si>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</si>
  <si>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</si>
  <si>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</si>
  <si>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</si>
  <si>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</si>
  <si>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</si>
  <si>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</si>
  <si>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</si>
  <si>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</si>
  <si>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</si>
  <si>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</si>
  <si>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</si>
  <si>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</si>
  <si>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</si>
  <si>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</si>
  <si>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</si>
  <si>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</si>
  <si>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</si>
  <si>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</si>
  <si>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</si>
  <si>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</si>
  <si>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</si>
  <si>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</si>
  <si>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</si>
  <si>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</si>
  <si>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</si>
  <si>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</si>
  <si>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</si>
  <si>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</si>
  <si>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</si>
  <si>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</si>
  <si>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</si>
  <si>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</si>
  <si>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</si>
  <si>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</si>
  <si>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</si>
  <si>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</si>
  <si>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</si>
  <si>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</si>
  <si>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</si>
  <si>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</si>
  <si>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</si>
  <si>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</si>
  <si>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</si>
  <si>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</si>
  <si>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</si>
  <si>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</si>
  <si>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</si>
  <si>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</si>
  <si>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</si>
  <si>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</si>
  <si>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</si>
  <si>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</si>
  <si>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</si>
  <si>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</si>
  <si>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</si>
  <si>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</si>
  <si>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</si>
  <si>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</si>
  <si>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</si>
  <si>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</si>
  <si>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</si>
  <si>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</si>
  <si>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</si>
  <si>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</si>
  <si>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</si>
  <si>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</si>
  <si>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</si>
  <si>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</si>
  <si>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</si>
  <si>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</si>
  <si>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</si>
  <si>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</si>
  <si>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</si>
  <si>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</si>
  <si>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</si>
  <si>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</si>
  <si>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</si>
  <si>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</si>
  <si>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</si>
  <si>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</si>
  <si>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</si>
  <si>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</si>
  <si>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</si>
  <si>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</si>
  <si>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</si>
  <si>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</si>
  <si>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</si>
  <si>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</si>
  <si>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</si>
  <si>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</si>
  <si>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</si>
  <si>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</si>
  <si>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</si>
  <si>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</si>
  <si>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</si>
  <si>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</si>
  <si>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</si>
  <si>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</si>
  <si>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</si>
  <si>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</si>
  <si>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</si>
  <si>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</si>
  <si>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</si>
  <si>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</si>
  <si>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</si>
  <si>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</si>
  <si>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</si>
  <si>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</si>
  <si>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</si>
  <si>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</si>
  <si>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</si>
  <si>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</si>
  <si>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</si>
  <si>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</si>
  <si>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</si>
  <si>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</si>
  <si>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</si>
  <si>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</si>
  <si>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</si>
  <si>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</si>
  <si>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</si>
  <si>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</si>
  <si>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</si>
  <si>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</si>
  <si>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</si>
  <si>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</si>
  <si>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</si>
  <si>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</si>
  <si>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</si>
  <si>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</si>
  <si>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</si>
  <si>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</si>
  <si>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</si>
  <si>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</si>
  <si>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</si>
  <si>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</si>
  <si>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</si>
  <si>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</si>
  <si>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</si>
  <si>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</si>
  <si>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</si>
  <si>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</si>
  <si>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</si>
  <si>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</si>
  <si>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</si>
  <si>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</si>
  <si>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</si>
  <si>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</si>
  <si>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</si>
  <si>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</si>
  <si>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</si>
  <si>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</si>
  <si>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</si>
  <si>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</si>
  <si>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</si>
  <si>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</si>
  <si>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</si>
  <si>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</si>
  <si>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</si>
  <si>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</si>
  <si>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</si>
  <si>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</si>
  <si>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</si>
  <si>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</si>
  <si>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</si>
  <si>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</si>
  <si>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</si>
  <si>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</si>
  <si>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</si>
  <si>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</si>
  <si>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</si>
  <si>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</si>
  <si>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</si>
  <si>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</si>
  <si>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</si>
  <si>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</si>
  <si>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</si>
  <si>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</si>
  <si>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</si>
  <si>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</si>
  <si>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</si>
  <si>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</si>
  <si>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</si>
  <si>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</si>
  <si>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</si>
  <si>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</si>
  <si>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</si>
  <si>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</si>
  <si>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</si>
  <si>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</si>
  <si>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</si>
  <si>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</si>
  <si>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</si>
  <si>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</si>
  <si>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</si>
  <si>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</si>
  <si>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</si>
  <si>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</si>
  <si>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</si>
  <si>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</si>
  <si>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</si>
  <si>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</si>
  <si>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</si>
  <si>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</si>
  <si>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</si>
  <si>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</si>
  <si>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</si>
  <si>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</si>
  <si>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</si>
  <si>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</si>
  <si>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</si>
  <si>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</si>
  <si>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</si>
  <si>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</si>
  <si>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</si>
  <si>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</si>
  <si>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</si>
  <si>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</si>
  <si>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</si>
  <si>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</si>
  <si>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</si>
  <si>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</si>
  <si>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</si>
  <si>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</si>
  <si>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</si>
  <si>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</si>
  <si>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</si>
  <si>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</si>
  <si>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</si>
  <si>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</si>
  <si>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</si>
  <si>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</si>
  <si>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</si>
  <si>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</si>
  <si>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</si>
  <si>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</si>
  <si>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</si>
  <si>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</si>
  <si>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</si>
  <si>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</si>
  <si>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</si>
  <si>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</si>
  <si>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</si>
  <si>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</si>
  <si>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</si>
  <si>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</si>
  <si>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</si>
  <si>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</si>
  <si>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</si>
  <si>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</si>
  <si>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</si>
  <si>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</si>
  <si>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</si>
  <si>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</si>
  <si>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</si>
  <si>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</si>
  <si>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</si>
  <si>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</si>
  <si>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</si>
  <si>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</si>
  <si>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</si>
  <si>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</si>
  <si>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</si>
  <si>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</si>
  <si>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</si>
  <si>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</si>
  <si>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</si>
  <si>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</si>
  <si>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</si>
  <si>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</si>
  <si>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</si>
  <si>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</si>
  <si>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</si>
  <si>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</si>
  <si>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</si>
  <si>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</si>
  <si>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</si>
  <si>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</si>
  <si>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</si>
  <si>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</si>
  <si>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</si>
  <si>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</si>
  <si>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</si>
  <si>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</si>
  <si>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</si>
  <si>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</si>
  <si>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</si>
  <si>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</si>
  <si>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</si>
  <si>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</si>
  <si>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</si>
  <si>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</si>
  <si>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</si>
  <si>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</si>
  <si>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</si>
  <si>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</si>
  <si>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</si>
  <si>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</si>
  <si>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</si>
  <si>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</si>
  <si>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</si>
  <si>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</si>
  <si>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</si>
  <si>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</si>
  <si>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</si>
  <si>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</si>
  <si>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</si>
  <si>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</si>
  <si>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</si>
  <si>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</si>
  <si>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</si>
  <si>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</si>
  <si>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</si>
  <si>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</si>
  <si>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</si>
  <si>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</si>
  <si>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</si>
  <si>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</si>
  <si>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</si>
  <si>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</si>
  <si>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</si>
  <si>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</si>
  <si>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</si>
  <si>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</si>
  <si>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</si>
  <si>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</si>
  <si>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</si>
  <si>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</si>
  <si>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</si>
  <si>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</si>
  <si>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</si>
  <si>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</si>
  <si>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</si>
  <si>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</si>
  <si>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</si>
  <si>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</si>
  <si>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</si>
  <si>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</si>
  <si>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</si>
  <si>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</si>
  <si>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</si>
  <si>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</si>
  <si>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</si>
  <si>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</si>
  <si>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</si>
  <si>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</si>
  <si>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</si>
  <si>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</si>
  <si>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</si>
  <si>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</si>
  <si>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</si>
  <si>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</si>
  <si>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</si>
  <si>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</si>
  <si>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</si>
  <si>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</si>
  <si>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</si>
  <si>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</si>
  <si>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</si>
  <si>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</si>
  <si>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</si>
  <si>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</si>
  <si>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</si>
  <si>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</si>
  <si>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</si>
  <si>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</si>
  <si>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</si>
  <si>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</si>
  <si>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</si>
  <si>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</si>
  <si>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</si>
  <si>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</si>
  <si>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</si>
  <si>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</si>
  <si>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</si>
  <si>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</si>
  <si>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</si>
  <si>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</si>
  <si>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</si>
  <si>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</si>
  <si>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</si>
  <si>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</si>
  <si>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</si>
  <si>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</si>
  <si>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</si>
  <si>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</si>
  <si>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</si>
  <si>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</si>
  <si>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</si>
  <si>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</si>
  <si>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</si>
  <si>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</si>
  <si>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</si>
  <si>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</si>
  <si>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</si>
  <si>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</si>
  <si>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</si>
  <si>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</si>
  <si>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</si>
  <si>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</si>
  <si>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</si>
  <si>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</si>
  <si>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</si>
  <si>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</si>
  <si>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</si>
  <si>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</si>
  <si>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</si>
  <si>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</si>
  <si>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</si>
  <si>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</si>
  <si>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</si>
  <si>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</si>
  <si>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</si>
  <si>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</si>
  <si>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</si>
  <si>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</si>
  <si>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</si>
  <si>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</si>
  <si>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</si>
  <si>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</si>
  <si>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</si>
  <si>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</si>
  <si>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</si>
  <si>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</si>
  <si>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</si>
  <si>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</si>
  <si>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</si>
  <si>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</si>
  <si>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</si>
  <si>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</si>
  <si>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</si>
  <si>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</si>
  <si>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</si>
  <si>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</si>
  <si>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</si>
  <si>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</si>
  <si>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</si>
  <si>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</si>
  <si>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</si>
  <si>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</si>
  <si>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</si>
  <si>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</si>
  <si>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</si>
  <si>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</si>
  <si>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</si>
  <si>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</si>
  <si>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</si>
  <si>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</si>
  <si>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</si>
  <si>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</si>
  <si>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</si>
  <si>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</si>
  <si>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</si>
  <si>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</si>
  <si>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</si>
  <si>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</si>
  <si>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</si>
  <si>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</si>
  <si>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</si>
  <si>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</si>
  <si>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</si>
  <si>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</si>
  <si>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</si>
  <si>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</si>
  <si>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</si>
  <si>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</si>
  <si>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</si>
  <si>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</si>
  <si>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</si>
  <si>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</si>
  <si>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</si>
  <si>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</si>
  <si>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</si>
  <si>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</si>
  <si>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</si>
  <si>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</si>
  <si>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</si>
  <si>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</si>
  <si>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</si>
  <si>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</si>
  <si>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</si>
  <si>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</si>
  <si>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</si>
  <si>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</si>
  <si>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</si>
  <si>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</si>
  <si>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</si>
  <si>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</si>
  <si>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</si>
  <si>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</si>
  <si>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</si>
  <si>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</si>
  <si>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</si>
  <si>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</si>
  <si>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</si>
  <si>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</si>
  <si>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</si>
  <si>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</si>
  <si>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</si>
  <si>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</si>
  <si>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</si>
  <si>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</si>
  <si>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</si>
  <si>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</si>
  <si>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</si>
  <si>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</si>
  <si>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</si>
  <si>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</si>
  <si>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</si>
  <si>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</si>
  <si>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</si>
  <si>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</si>
  <si>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</si>
  <si>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</si>
  <si>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</si>
  <si>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</si>
  <si>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</si>
  <si>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</si>
  <si>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</si>
  <si>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</si>
  <si>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</si>
  <si>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</si>
  <si>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</si>
  <si>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</si>
  <si>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</si>
  <si>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</si>
  <si>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</si>
  <si>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</si>
  <si>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</si>
  <si>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</si>
  <si>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</si>
  <si>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</si>
  <si>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</si>
  <si>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</si>
  <si>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</si>
  <si>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</si>
  <si>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</si>
  <si>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</si>
  <si>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</si>
  <si>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</si>
  <si>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</si>
  <si>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</si>
  <si>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</si>
  <si>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</si>
  <si>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</si>
  <si>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</si>
  <si>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</si>
  <si>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</si>
  <si>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</si>
  <si>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</si>
  <si>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</si>
  <si>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</si>
  <si>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</si>
  <si>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</si>
  <si>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</si>
  <si>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</si>
  <si>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</si>
  <si>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</si>
  <si>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</si>
  <si>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</si>
  <si>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</si>
  <si>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</si>
  <si>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</si>
  <si>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</si>
  <si>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</si>
  <si>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</si>
  <si>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</si>
  <si>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</si>
  <si>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</si>
  <si>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</si>
  <si>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</si>
  <si>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</si>
  <si>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</si>
  <si>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</si>
  <si>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</si>
  <si>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</si>
  <si>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</si>
  <si>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</si>
  <si>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</si>
  <si>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</si>
  <si>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</si>
  <si>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</si>
  <si>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</si>
  <si>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</si>
  <si>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</si>
  <si>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</si>
  <si>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</si>
  <si>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</si>
  <si>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</si>
  <si>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</si>
  <si>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</si>
  <si>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</si>
  <si>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</si>
  <si>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</si>
  <si>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</si>
  <si>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</si>
  <si>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</si>
  <si>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</si>
  <si>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</si>
  <si>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</si>
  <si>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</si>
  <si>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</si>
  <si>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</si>
  <si>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</si>
  <si>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</si>
  <si>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</si>
  <si>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</si>
  <si>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</si>
  <si>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</si>
  <si>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</si>
  <si>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</si>
  <si>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</si>
  <si>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</si>
  <si>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</si>
  <si>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</si>
  <si>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</si>
  <si>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</si>
  <si>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</si>
  <si>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</si>
  <si>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</si>
  <si>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</si>
  <si>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</si>
  <si>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</si>
  <si>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</si>
  <si>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</si>
  <si>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</si>
  <si>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</si>
  <si>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</si>
  <si>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</si>
  <si>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</si>
  <si>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</si>
  <si>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</si>
  <si>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</si>
  <si>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</si>
  <si>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</si>
  <si>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</si>
  <si>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</si>
  <si>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</si>
  <si>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</si>
  <si>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</si>
  <si>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</si>
  <si>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</si>
  <si>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</si>
  <si>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</si>
  <si>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</si>
  <si>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</si>
  <si>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</si>
  <si>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</si>
  <si>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</si>
  <si>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</si>
  <si>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</si>
  <si>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</si>
  <si>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</si>
  <si>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</si>
  <si>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</si>
  <si>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</si>
  <si>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</si>
  <si>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</si>
  <si>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</si>
  <si>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</si>
  <si>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</si>
  <si>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</si>
  <si>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</si>
  <si>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</si>
  <si>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</si>
  <si>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</si>
  <si>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</si>
  <si>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</si>
  <si>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</si>
  <si>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</si>
  <si>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</si>
  <si>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</si>
  <si>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</si>
  <si>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</si>
  <si>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</si>
  <si>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</si>
  <si>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</si>
  <si>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</si>
  <si>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</si>
  <si>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</si>
  <si>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</si>
  <si>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</si>
  <si>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</si>
  <si>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</si>
  <si>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</si>
  <si>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</si>
  <si>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</si>
  <si>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</si>
  <si>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</si>
  <si>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</si>
  <si>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</si>
  <si>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</si>
  <si>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</si>
  <si>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</si>
  <si>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</si>
  <si>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</si>
  <si>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</si>
  <si>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</si>
  <si>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</si>
  <si>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</si>
  <si>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</si>
  <si>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</si>
  <si>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</si>
  <si>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</si>
  <si>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</si>
  <si>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</si>
  <si>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</si>
  <si>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</si>
  <si>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</si>
  <si>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</si>
  <si>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</si>
  <si>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</si>
  <si>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</si>
  <si>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</si>
  <si>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</si>
  <si>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</si>
  <si>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</si>
  <si>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</si>
  <si>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</si>
  <si>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</si>
  <si>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</si>
  <si>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</si>
  <si>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</si>
  <si>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</si>
  <si>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</si>
  <si>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</si>
  <si>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</si>
  <si>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</si>
  <si>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</si>
  <si>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</si>
  <si>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</si>
  <si>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</si>
  <si>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</si>
  <si>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</si>
  <si>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</si>
  <si>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</si>
  <si>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</si>
  <si>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</si>
  <si>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</si>
  <si>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</si>
  <si>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</si>
  <si>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</si>
  <si>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</si>
  <si>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</si>
  <si>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</si>
  <si>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</si>
  <si>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</si>
  <si>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</si>
  <si>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</si>
  <si>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</si>
  <si>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</si>
  <si>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</si>
  <si>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</si>
  <si>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</si>
  <si>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</si>
  <si>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</si>
  <si>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</si>
  <si>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</si>
  <si>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</si>
  <si>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</si>
  <si>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</si>
  <si>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</si>
  <si>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</si>
  <si>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</si>
  <si>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</si>
  <si>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</si>
  <si>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</si>
  <si>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</si>
  <si>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</si>
  <si>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</si>
  <si>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</si>
  <si>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</si>
  <si>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</si>
  <si>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</si>
  <si>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</si>
  <si>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</si>
  <si>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</si>
  <si>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</si>
  <si>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</si>
  <si>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</si>
  <si>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</si>
  <si>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</si>
  <si>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</si>
  <si>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</si>
  <si>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</si>
  <si>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</si>
  <si>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</si>
  <si>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</si>
  <si>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</si>
  <si>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</si>
  <si>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</si>
  <si>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</si>
  <si>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</si>
  <si>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</si>
  <si>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</si>
  <si>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</si>
  <si>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</si>
  <si>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</si>
  <si>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</si>
  <si>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</si>
  <si>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</si>
  <si>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</si>
  <si>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</si>
  <si>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</si>
  <si>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</si>
  <si>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</si>
  <si>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</si>
  <si>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</si>
  <si>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</si>
  <si>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</si>
  <si>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</si>
  <si>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</si>
  <si>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</si>
  <si>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</si>
  <si>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</si>
  <si>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</si>
  <si>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</si>
  <si>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</si>
  <si>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</si>
  <si>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</si>
  <si>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</si>
  <si>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</si>
  <si>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</si>
  <si>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</si>
  <si>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</si>
  <si>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</si>
  <si>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</si>
  <si>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</si>
  <si>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</si>
  <si>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</si>
  <si>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</si>
  <si>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</si>
  <si>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</si>
  <si>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</si>
  <si>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</si>
  <si>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</si>
  <si>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</si>
  <si>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</si>
  <si>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</si>
  <si>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</si>
  <si>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</si>
  <si>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</si>
  <si>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</si>
  <si>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</si>
  <si>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</si>
  <si>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</si>
  <si>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</si>
  <si>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</si>
  <si>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</si>
  <si>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</si>
  <si>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</si>
  <si>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</si>
  <si>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</si>
  <si>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</si>
  <si>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</si>
  <si>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</si>
  <si>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</si>
  <si>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</si>
  <si>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</si>
  <si>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</si>
  <si>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</si>
  <si>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</si>
  <si>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</si>
  <si>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</si>
  <si>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</si>
  <si>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</si>
  <si>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</si>
  <si>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</si>
  <si>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</si>
  <si>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</si>
  <si>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</si>
  <si>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</si>
  <si>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</si>
  <si>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</si>
  <si>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</si>
  <si>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</si>
  <si>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</si>
  <si>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</si>
  <si>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</si>
  <si>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</si>
  <si>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</si>
  <si>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</si>
  <si>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</si>
  <si>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</si>
  <si>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</si>
  <si>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</si>
  <si>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</si>
  <si>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</si>
  <si>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</si>
  <si>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</si>
  <si>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</si>
  <si>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</si>
  <si>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</si>
  <si>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</si>
  <si>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</si>
  <si>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</si>
  <si>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</si>
  <si>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</si>
  <si>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</si>
  <si>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</si>
  <si>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</si>
  <si>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</si>
  <si>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</si>
  <si>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</si>
  <si>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</si>
  <si>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</si>
  <si>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</si>
  <si>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</si>
  <si>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</si>
  <si>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</si>
  <si>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</si>
  <si>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</si>
  <si>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</si>
  <si>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</si>
  <si>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</si>
  <si>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</si>
  <si>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</si>
  <si>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</si>
  <si>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</si>
  <si>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</si>
  <si>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</si>
  <si>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</si>
  <si>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</si>
  <si>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</si>
  <si>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</si>
  <si>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</si>
  <si>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</si>
  <si>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</si>
  <si>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</si>
  <si>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</si>
  <si>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</si>
  <si>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</si>
  <si>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</si>
  <si>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</si>
  <si>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</si>
  <si>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</si>
  <si>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</si>
  <si>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</si>
  <si>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</si>
  <si>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</si>
  <si>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</si>
  <si>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</si>
  <si>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</si>
  <si>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</si>
  <si>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</si>
  <si>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</si>
  <si>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</si>
  <si>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</si>
  <si>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</si>
  <si>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</si>
  <si>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</si>
  <si>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</si>
  <si>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</si>
  <si>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</si>
  <si>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</si>
  <si>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</si>
  <si>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</si>
  <si>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</si>
  <si>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</si>
  <si>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</si>
  <si>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</si>
  <si>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</si>
  <si>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</si>
  <si>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</si>
  <si>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</si>
  <si>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</si>
  <si>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</si>
  <si>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</si>
  <si>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</si>
  <si>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</si>
  <si>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</si>
  <si>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</si>
  <si>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</si>
  <si>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</si>
  <si>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</si>
  <si>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</si>
  <si>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</si>
  <si>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</si>
  <si>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</si>
  <si>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</si>
  <si>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</si>
  <si>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</si>
  <si>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</si>
  <si>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</si>
  <si>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</si>
  <si>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</si>
  <si>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</si>
  <si>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</si>
  <si>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</si>
  <si>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</si>
  <si>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</si>
  <si>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</si>
  <si>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</si>
  <si>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</si>
  <si>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</si>
  <si>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</si>
  <si>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</si>
  <si>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</si>
  <si>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</si>
  <si>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</si>
  <si>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</si>
  <si>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</si>
  <si>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</si>
  <si>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</si>
  <si>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</si>
  <si>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</si>
  <si>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</si>
  <si>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</si>
  <si>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</si>
  <si>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</si>
  <si>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</si>
  <si>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</si>
  <si>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</si>
  <si>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</si>
  <si>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</si>
  <si>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</si>
  <si>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</si>
  <si>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</si>
  <si>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</si>
  <si>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</si>
  <si>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</si>
  <si>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</si>
  <si>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</si>
  <si>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</si>
  <si>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</si>
  <si>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</si>
  <si>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</si>
  <si>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</si>
  <si>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</si>
  <si>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</si>
  <si>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</si>
  <si>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</si>
  <si>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</si>
  <si>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</si>
  <si>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</si>
  <si>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</si>
  <si>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</si>
  <si>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</si>
  <si>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</si>
  <si>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</si>
  <si>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</si>
  <si>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</si>
  <si>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</si>
  <si>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</si>
  <si>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</si>
  <si>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</si>
  <si>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</si>
  <si>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</si>
  <si>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</si>
  <si>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</si>
  <si>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</si>
  <si>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</si>
  <si>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</si>
  <si>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</si>
  <si>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</si>
  <si>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</si>
  <si>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</si>
  <si>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</si>
  <si>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</si>
  <si>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</si>
  <si>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</si>
  <si>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</si>
  <si>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</si>
  <si>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</si>
  <si>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</si>
  <si>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</si>
  <si>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</si>
  <si>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</si>
  <si>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</si>
  <si>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</si>
  <si>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</si>
  <si>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</si>
  <si>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</si>
  <si>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</si>
  <si>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</si>
  <si>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</si>
  <si>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</si>
  <si>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</si>
  <si>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</si>
  <si>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</si>
  <si>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</si>
  <si>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</si>
  <si>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</si>
  <si>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</si>
  <si>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</si>
  <si>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</si>
  <si>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</si>
  <si>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</si>
  <si>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</si>
  <si>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</si>
  <si>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</si>
  <si>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</si>
  <si>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</si>
  <si>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</si>
  <si>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</si>
  <si>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</si>
  <si>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</si>
  <si>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</si>
  <si>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</si>
  <si>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</si>
  <si>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</si>
  <si>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</si>
  <si>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</si>
  <si>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</si>
  <si>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</si>
  <si>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</si>
  <si>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</si>
  <si>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</si>
  <si>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</si>
  <si>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</si>
  <si>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</si>
  <si>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</si>
  <si>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</si>
  <si>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</si>
  <si>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</si>
  <si>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</si>
  <si>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</si>
  <si>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</si>
  <si>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</si>
  <si>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</si>
  <si>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</si>
  <si>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</si>
  <si>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</si>
  <si>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</si>
  <si>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</si>
  <si>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</si>
  <si>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</si>
  <si>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</si>
  <si>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</si>
  <si>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</si>
  <si>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</si>
  <si>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</si>
  <si>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</si>
  <si>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</si>
  <si>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</si>
  <si>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</si>
  <si>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</si>
  <si>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</si>
  <si>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</si>
  <si>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</si>
  <si>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</si>
  <si>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</si>
  <si>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</si>
  <si>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</si>
  <si>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</si>
  <si>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</si>
  <si>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</si>
  <si>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</si>
  <si>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</si>
  <si>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</si>
  <si>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</si>
  <si>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</si>
  <si>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</si>
  <si>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</si>
  <si>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</si>
  <si>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</si>
  <si>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</si>
  <si>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</si>
  <si>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</si>
  <si>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</si>
  <si>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</si>
  <si>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</si>
  <si>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</si>
  <si>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</si>
  <si>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</si>
  <si>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</si>
  <si>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</si>
  <si>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</si>
  <si>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</si>
  <si>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</si>
  <si>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</si>
  <si>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</si>
  <si>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</si>
  <si>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</si>
  <si>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</si>
  <si>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</si>
  <si>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</si>
  <si>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</si>
  <si>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</si>
  <si>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</si>
  <si>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</si>
  <si>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</si>
  <si>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</si>
  <si>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</si>
  <si>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</si>
  <si>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</si>
  <si>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</si>
  <si>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</si>
  <si>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</si>
  <si>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</si>
  <si>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</si>
  <si>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</si>
  <si>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</si>
  <si>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</si>
  <si>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</si>
  <si>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</si>
  <si>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</si>
  <si>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</si>
  <si>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</si>
  <si>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</si>
  <si>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</si>
  <si>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</si>
  <si>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</si>
  <si>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</si>
  <si>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</si>
  <si>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</si>
  <si>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</si>
  <si>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</si>
  <si>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</si>
  <si>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</si>
  <si>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</si>
  <si>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</si>
  <si>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</si>
  <si>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</si>
  <si>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</si>
  <si>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</si>
  <si>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</si>
  <si>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</si>
  <si>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</si>
  <si>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</si>
  <si>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</si>
  <si>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</si>
  <si>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</si>
  <si>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</si>
  <si>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</si>
  <si>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</si>
  <si>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</si>
  <si>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</si>
  <si>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</si>
  <si>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</si>
  <si>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</si>
  <si>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</si>
  <si>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</si>
  <si>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</si>
  <si>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</si>
  <si>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</si>
  <si>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</si>
  <si>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</si>
  <si>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</si>
  <si>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</si>
  <si>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</si>
  <si>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</si>
  <si>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</si>
  <si>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</si>
  <si>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</si>
  <si>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</si>
  <si>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</si>
  <si>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</si>
  <si>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</si>
  <si>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</si>
  <si>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</si>
  <si>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</si>
  <si>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</si>
  <si>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</si>
  <si>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</si>
  <si>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</si>
  <si>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</si>
  <si>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</si>
  <si>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</si>
  <si>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</si>
  <si>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</si>
  <si>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</si>
  <si>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</si>
  <si>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</si>
  <si>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</si>
  <si>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</si>
  <si>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</si>
  <si>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</si>
  <si>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</si>
  <si>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</si>
  <si>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</si>
  <si>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</si>
  <si>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</si>
  <si>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</si>
  <si>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</si>
  <si>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</si>
  <si>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</si>
  <si>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</si>
  <si>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</si>
  <si>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</si>
  <si>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</si>
  <si>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</si>
  <si>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</si>
  <si>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</si>
  <si>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</si>
  <si>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</si>
  <si>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</si>
  <si>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</si>
  <si>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</si>
  <si>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</si>
  <si>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</si>
  <si>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</si>
  <si>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</si>
  <si>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</si>
  <si>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</si>
  <si>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</si>
  <si>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</si>
  <si>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</si>
  <si>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</si>
  <si>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</si>
  <si>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</si>
  <si>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</si>
  <si>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</si>
  <si>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</si>
  <si>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</si>
  <si>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</si>
  <si>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</si>
  <si>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</si>
  <si>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</si>
  <si>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</si>
  <si>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</si>
  <si>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</si>
  <si>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</si>
  <si>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</si>
  <si>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</si>
  <si>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</si>
  <si>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</si>
  <si>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</si>
  <si>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</si>
  <si>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</si>
  <si>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</si>
  <si>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</si>
  <si>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</si>
  <si>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</si>
  <si>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</si>
  <si>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</si>
  <si>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</si>
  <si>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</si>
  <si>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</si>
  <si>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</si>
  <si>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</si>
  <si>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</si>
  <si>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</si>
  <si>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</si>
  <si>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</si>
  <si>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</si>
  <si>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</si>
  <si>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</si>
  <si>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</si>
  <si>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</si>
  <si>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</si>
  <si>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</si>
  <si>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</si>
  <si>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</si>
  <si>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</si>
  <si>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</si>
  <si>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</si>
  <si>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</si>
  <si>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</si>
  <si>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</si>
  <si>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</si>
  <si>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</si>
  <si>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</si>
  <si>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</si>
  <si>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</si>
  <si>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</si>
  <si>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</si>
  <si>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</si>
  <si>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</si>
  <si>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</si>
  <si>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</si>
  <si>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</si>
  <si>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</si>
  <si>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</si>
  <si>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</si>
  <si>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</si>
  <si>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</si>
  <si>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</si>
  <si>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</si>
  <si>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</si>
  <si>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</si>
  <si>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</si>
  <si>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</si>
  <si>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</si>
  <si>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</si>
  <si>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</si>
  <si>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</si>
  <si>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</si>
  <si>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</si>
  <si>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</si>
  <si>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</si>
  <si>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</si>
  <si>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</si>
  <si>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</si>
  <si>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</si>
  <si>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</si>
  <si>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</si>
  <si>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</si>
  <si>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</si>
  <si>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</si>
  <si>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</si>
  <si>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</si>
  <si>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</si>
  <si>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</si>
  <si>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</si>
  <si>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</si>
  <si>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</si>
  <si>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</si>
  <si>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</si>
  <si>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</si>
  <si>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</si>
  <si>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</si>
  <si>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</si>
  <si>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</si>
  <si>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</si>
  <si>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</si>
  <si>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</si>
  <si>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</si>
  <si>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</si>
  <si>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</si>
  <si>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</si>
  <si>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</si>
  <si>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</si>
  <si>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</si>
  <si>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</si>
  <si>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</si>
  <si>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</si>
  <si>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</si>
  <si>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</si>
  <si>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</si>
  <si>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</si>
  <si>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</si>
  <si>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</si>
  <si>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</si>
  <si>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</si>
  <si>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</si>
  <si>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</si>
  <si>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</si>
  <si>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</si>
  <si>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</si>
  <si>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</si>
  <si>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</si>
  <si>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</si>
  <si>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</si>
  <si>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</si>
  <si>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</si>
  <si>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</si>
  <si>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</si>
  <si>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</si>
  <si>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</si>
  <si>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</si>
  <si>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</si>
  <si>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</si>
  <si>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</si>
  <si>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</si>
  <si>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</si>
  <si>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</si>
  <si>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</si>
  <si>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</si>
  <si>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</si>
  <si>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</si>
  <si>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</si>
  <si>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</si>
  <si>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</si>
  <si>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</si>
  <si>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</si>
  <si>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</si>
  <si>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</si>
  <si>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</si>
  <si>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</si>
  <si>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</si>
  <si>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</si>
  <si>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</si>
  <si>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</si>
  <si>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</si>
  <si>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</si>
  <si>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</si>
  <si>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</si>
  <si>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</si>
  <si>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</si>
  <si>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</si>
  <si>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</si>
  <si>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</si>
  <si>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</si>
  <si>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</si>
  <si>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</si>
  <si>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</si>
  <si>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</si>
  <si>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</si>
  <si>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</si>
  <si>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</si>
  <si>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</si>
  <si>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</si>
  <si>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</si>
  <si>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</si>
  <si>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</si>
  <si>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</si>
  <si>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</si>
  <si>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</si>
  <si>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</si>
  <si>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</si>
  <si>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</si>
  <si>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</si>
  <si>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</si>
  <si>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</si>
  <si>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</si>
  <si>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</si>
  <si>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</si>
  <si>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</si>
  <si>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</si>
  <si>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</si>
  <si>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</si>
  <si>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</si>
  <si>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</si>
  <si>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</si>
  <si>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</si>
  <si>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</si>
  <si>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</si>
  <si>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</si>
  <si>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</si>
  <si>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</si>
  <si>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</si>
  <si>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</si>
  <si>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</si>
  <si>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</si>
  <si>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</si>
  <si>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</si>
  <si>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</si>
  <si>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</si>
  <si>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</si>
  <si>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</si>
  <si>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</si>
  <si>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</si>
  <si>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</si>
  <si>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</si>
  <si>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</si>
  <si>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</si>
  <si>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</si>
  <si>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</si>
  <si>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</si>
  <si>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</si>
  <si>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</si>
  <si>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</si>
  <si>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</si>
  <si>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</si>
  <si>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</si>
  <si>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</si>
  <si>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</si>
  <si>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</si>
  <si>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</si>
  <si>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</si>
  <si>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</si>
  <si>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</si>
  <si>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</si>
  <si>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</si>
  <si>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</si>
  <si>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</si>
  <si>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</si>
  <si>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</si>
  <si>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</si>
  <si>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</si>
  <si>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</si>
  <si>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</si>
  <si>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</si>
  <si>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</si>
  <si>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</si>
  <si>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</si>
  <si>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</si>
  <si>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</si>
  <si>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</si>
  <si>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</si>
  <si>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</si>
  <si>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</si>
  <si>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</si>
  <si>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</si>
  <si>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</si>
  <si>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</si>
  <si>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</si>
  <si>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</si>
  <si>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</si>
  <si>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</si>
  <si>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</si>
  <si>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</si>
  <si>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</si>
  <si>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</si>
  <si>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</si>
  <si>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</si>
  <si>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</si>
  <si>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</si>
  <si>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</si>
  <si>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</si>
  <si>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</si>
  <si>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</si>
  <si>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</si>
  <si>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</si>
  <si>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</si>
  <si>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</si>
  <si>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</si>
  <si>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</si>
  <si>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</si>
  <si>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</si>
  <si>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</si>
  <si>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</si>
  <si>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</si>
  <si>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</si>
  <si>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</si>
  <si>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</si>
  <si>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</si>
  <si>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</si>
  <si>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</si>
  <si>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</si>
  <si>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</si>
  <si>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</si>
  <si>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</si>
  <si>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</si>
  <si>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</si>
  <si>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</si>
  <si>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</si>
  <si>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</si>
  <si>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</si>
  <si>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</si>
  <si>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</si>
  <si>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</si>
  <si>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</si>
  <si>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</si>
  <si>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</si>
  <si>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</si>
  <si>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</si>
  <si>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</si>
  <si>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</si>
  <si>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</si>
  <si>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</si>
  <si>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</si>
  <si>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</si>
  <si>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</si>
  <si>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</si>
  <si>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</si>
  <si>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</si>
  <si>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</si>
  <si>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</si>
  <si>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</si>
  <si>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</si>
  <si>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</si>
  <si>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</si>
  <si>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</si>
  <si>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</si>
  <si>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</si>
  <si>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</si>
  <si>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</si>
  <si>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</si>
  <si>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</si>
  <si>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</si>
  <si>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</si>
  <si>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</si>
  <si>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</si>
  <si>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</si>
  <si>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</si>
  <si>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</si>
  <si>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</si>
  <si>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</si>
  <si>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</si>
  <si>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</si>
  <si>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</si>
  <si>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</si>
  <si>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</si>
  <si>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</si>
  <si>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</si>
  <si>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</si>
  <si>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</si>
  <si>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</si>
  <si>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</si>
  <si>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</si>
  <si>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</si>
  <si>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</si>
  <si>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</si>
  <si>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</si>
  <si>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</si>
  <si>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</si>
  <si>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</si>
  <si>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</si>
  <si>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</si>
  <si>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</si>
  <si>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</si>
  <si>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</si>
  <si>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</si>
  <si>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</si>
  <si>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</si>
  <si>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</si>
  <si>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</si>
  <si>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</si>
  <si>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</si>
  <si>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</si>
  <si>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</si>
  <si>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</si>
  <si>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</si>
  <si>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</si>
  <si>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</si>
  <si>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</si>
  <si>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</si>
  <si>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</si>
  <si>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</si>
  <si>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</si>
  <si>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</si>
  <si>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</si>
  <si>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</si>
  <si>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</si>
  <si>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</si>
  <si>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</si>
  <si>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</si>
  <si>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</si>
  <si>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</si>
  <si>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</si>
  <si>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</si>
  <si>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</si>
  <si>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</si>
  <si>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</si>
  <si>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</si>
  <si>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</si>
  <si>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</si>
  <si>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</si>
  <si>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</si>
  <si>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</si>
  <si>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</si>
  <si>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</si>
  <si>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</si>
  <si>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</si>
  <si>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</si>
  <si>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</si>
  <si>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</si>
  <si>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</si>
  <si>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</si>
  <si>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</si>
  <si>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</si>
  <si>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</si>
  <si>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</si>
  <si>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</si>
  <si>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</si>
  <si>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</si>
  <si>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</si>
  <si>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</si>
  <si>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</si>
  <si>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</si>
  <si>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</si>
  <si>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</si>
  <si>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</si>
  <si>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</si>
  <si>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</si>
  <si>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</si>
  <si>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</si>
  <si>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</si>
  <si>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</si>
  <si>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</si>
  <si>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</si>
  <si>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</si>
  <si>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</si>
  <si>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</si>
  <si>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</si>
  <si>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</si>
  <si>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</si>
  <si>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</si>
  <si>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</si>
  <si>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</si>
  <si>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</si>
  <si>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</si>
  <si>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</si>
  <si>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</si>
  <si>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</si>
  <si>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</si>
  <si>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</si>
  <si>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</si>
  <si>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</si>
  <si>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</si>
  <si>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</si>
  <si>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</si>
  <si>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</si>
  <si>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</si>
  <si>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</si>
  <si>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</si>
  <si>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</si>
  <si>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</si>
  <si>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</si>
  <si>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</si>
  <si>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</si>
  <si>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</si>
  <si>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</si>
  <si>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</si>
  <si>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</si>
  <si>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</si>
  <si>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</si>
  <si>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</si>
  <si>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</si>
  <si>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</si>
  <si>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</si>
  <si>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</si>
  <si>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</si>
  <si>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</si>
  <si>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</si>
  <si>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</si>
  <si>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</si>
  <si>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</si>
  <si>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</si>
  <si>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</si>
  <si>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</si>
  <si>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</si>
  <si>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</si>
  <si>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</si>
  <si>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</si>
  <si>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</si>
  <si>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</si>
  <si>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</si>
  <si>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</si>
  <si>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</si>
  <si>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</si>
  <si>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</si>
  <si>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</si>
  <si>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</si>
  <si>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</si>
  <si>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</si>
  <si>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</si>
  <si>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</si>
  <si>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</si>
  <si>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</si>
  <si>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</si>
  <si>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</si>
  <si>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</si>
  <si>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</si>
  <si>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</si>
  <si>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</si>
  <si>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</si>
  <si>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</si>
  <si>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</si>
  <si>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</si>
  <si>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</si>
  <si>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</si>
  <si>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</si>
  <si>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</si>
  <si>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</si>
  <si>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</si>
  <si>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</si>
  <si>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</si>
  <si>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</si>
  <si>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</si>
  <si>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</si>
  <si>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</si>
  <si>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</si>
  <si>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</si>
  <si>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</si>
  <si>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</si>
  <si>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</si>
  <si>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</si>
  <si>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</si>
  <si>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</si>
  <si>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</si>
  <si>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</si>
  <si>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</si>
  <si>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</si>
  <si>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</si>
  <si>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</si>
  <si>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</si>
  <si>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</si>
  <si>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</si>
  <si>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</si>
  <si>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</si>
  <si>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</si>
  <si>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</si>
  <si>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</si>
  <si>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</si>
  <si>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</si>
  <si>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</si>
  <si>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</si>
  <si>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</si>
  <si>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</si>
  <si>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</si>
  <si>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</si>
  <si>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</si>
  <si>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</si>
  <si>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</si>
  <si>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</si>
  <si>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</si>
  <si>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</si>
  <si>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</si>
  <si>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</si>
  <si>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</si>
  <si>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</si>
  <si>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</si>
  <si>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</si>
  <si>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</si>
  <si>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</si>
  <si>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</si>
  <si>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</si>
  <si>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</si>
  <si>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</si>
  <si>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</si>
  <si>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</si>
  <si>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</si>
  <si>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</si>
  <si>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</si>
  <si>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</si>
  <si>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</si>
  <si>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</si>
  <si>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</si>
  <si>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</si>
  <si>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</si>
  <si>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</si>
  <si>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</si>
  <si>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</si>
  <si>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</si>
  <si>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</si>
  <si>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</si>
  <si>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</si>
  <si>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</si>
  <si>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</si>
  <si>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</si>
  <si>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</si>
  <si>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</si>
  <si>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</si>
  <si>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</si>
  <si>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</si>
  <si>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</si>
  <si>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</si>
  <si>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</si>
  <si>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</si>
  <si>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</si>
  <si>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</si>
  <si>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</si>
  <si>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</si>
  <si>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</si>
  <si>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</si>
  <si>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</si>
  <si>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</si>
  <si>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</si>
  <si>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</si>
  <si>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</si>
  <si>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</si>
  <si>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</si>
  <si>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</si>
  <si>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</si>
  <si>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</si>
  <si>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</si>
  <si>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</si>
  <si>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</si>
  <si>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</si>
  <si>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</si>
  <si>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</si>
  <si>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</si>
  <si>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</si>
  <si>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</si>
  <si>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</si>
  <si>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</si>
  <si>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</si>
  <si>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</si>
  <si>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</si>
  <si>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</si>
  <si>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</si>
  <si>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</si>
  <si>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</si>
  <si>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</si>
  <si>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</si>
  <si>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</si>
  <si>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</si>
  <si>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</si>
  <si>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</si>
  <si>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</si>
  <si>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</si>
  <si>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</si>
  <si>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</si>
  <si>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</si>
  <si>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</si>
  <si>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</si>
  <si>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</si>
  <si>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</si>
  <si>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</si>
  <si>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</si>
  <si>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</si>
  <si>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</si>
  <si>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</si>
  <si>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</si>
  <si>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</si>
  <si>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</si>
  <si>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</si>
  <si>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</si>
  <si>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</si>
  <si>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</si>
  <si>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</si>
  <si>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</si>
  <si>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</si>
  <si>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</si>
  <si>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</si>
  <si>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</si>
  <si>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</si>
  <si>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</si>
  <si>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</si>
  <si>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</si>
  <si>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</si>
  <si>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</si>
  <si>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</si>
  <si>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</si>
  <si>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</si>
  <si>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</si>
  <si>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</si>
  <si>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</si>
  <si>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</si>
  <si>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</si>
  <si>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</si>
  <si>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</si>
  <si>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</si>
  <si>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</si>
  <si>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</si>
  <si>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</si>
  <si>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</si>
  <si>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</si>
  <si>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</si>
  <si>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</si>
  <si>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</si>
  <si>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</si>
  <si>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</si>
  <si>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</si>
  <si>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</si>
  <si>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</si>
  <si>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</si>
  <si>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</si>
  <si>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</si>
  <si>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</si>
  <si>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</si>
  <si>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</si>
  <si>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</si>
  <si>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</si>
  <si>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</si>
  <si>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</si>
  <si>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</si>
  <si>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</si>
  <si>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</si>
  <si>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</si>
  <si>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</si>
  <si>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</si>
  <si>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</si>
  <si>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</si>
  <si>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</si>
  <si>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</si>
  <si>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</si>
  <si>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</si>
  <si>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</si>
  <si>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</si>
  <si>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</si>
  <si>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</si>
  <si>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</si>
  <si>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</si>
  <si>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</si>
  <si>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</si>
  <si>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</si>
  <si>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</si>
  <si>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</si>
  <si>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</si>
  <si>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</si>
  <si>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</si>
  <si>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</si>
  <si>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</si>
  <si>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</si>
  <si>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</si>
  <si>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</si>
  <si>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</si>
  <si>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</si>
  <si>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</si>
  <si>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</si>
  <si>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</si>
  <si>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</si>
  <si>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</si>
  <si>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</si>
  <si>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</si>
  <si>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</si>
  <si>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</si>
  <si>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</si>
  <si>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</si>
  <si>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</si>
  <si>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</si>
  <si>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</si>
  <si>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</si>
  <si>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</si>
  <si>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</si>
  <si>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</si>
  <si>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</si>
  <si>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</si>
  <si>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</si>
  <si>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</si>
  <si>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</si>
  <si>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</si>
  <si>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</si>
  <si>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</si>
  <si>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</si>
  <si>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</si>
  <si>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</si>
  <si>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</si>
  <si>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</si>
  <si>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</si>
  <si>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</si>
  <si>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</si>
  <si>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</si>
  <si>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</si>
  <si>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</si>
  <si>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</si>
  <si>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</si>
  <si>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</si>
  <si>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</si>
  <si>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</si>
  <si>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</si>
  <si>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</si>
  <si>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</si>
  <si>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</si>
  <si>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</si>
  <si>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</si>
  <si>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</si>
  <si>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</si>
  <si>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</si>
  <si>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</si>
  <si>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</si>
  <si>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</si>
  <si>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</si>
  <si>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</si>
  <si>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</si>
  <si>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</si>
  <si>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</si>
  <si>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</si>
  <si>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</si>
  <si>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</si>
  <si>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</si>
  <si>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</si>
  <si>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</si>
  <si>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</si>
  <si>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</si>
  <si>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</si>
  <si>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</si>
  <si>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</si>
  <si>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</si>
  <si>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</si>
  <si>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</si>
  <si>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</si>
  <si>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</si>
  <si>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</si>
  <si>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</si>
  <si>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</si>
  <si>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</si>
  <si>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</si>
  <si>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</si>
  <si>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</si>
  <si>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</si>
  <si>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</si>
  <si>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</si>
  <si>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</si>
  <si>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</si>
  <si>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</si>
  <si>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</si>
  <si>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</si>
  <si>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</si>
  <si>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</si>
  <si>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</si>
  <si>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</si>
  <si>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</si>
  <si>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</si>
  <si>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</si>
  <si>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</si>
  <si>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</si>
  <si>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</si>
  <si>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</si>
  <si>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</si>
  <si>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</si>
  <si>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</si>
  <si>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</si>
  <si>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</si>
  <si>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</si>
  <si>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</si>
  <si>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</si>
  <si>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</si>
  <si>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</si>
  <si>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</si>
  <si>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</si>
  <si>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</si>
  <si>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</si>
  <si>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</si>
  <si>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</si>
  <si>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</si>
  <si>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</si>
  <si>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</si>
  <si>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</si>
  <si>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</si>
  <si>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</si>
  <si>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</si>
  <si>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</si>
  <si>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</si>
  <si>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</si>
  <si>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</si>
  <si>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</si>
  <si>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</si>
  <si>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</si>
  <si>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</si>
  <si>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</si>
  <si>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</si>
  <si>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</si>
  <si>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</si>
  <si>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</si>
  <si>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</si>
  <si>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</si>
  <si>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</si>
  <si>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</si>
  <si>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</si>
  <si>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</si>
  <si>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</si>
  <si>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</si>
  <si>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</si>
  <si>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</si>
  <si>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</si>
  <si>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</si>
  <si>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</si>
  <si>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</si>
  <si>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</si>
  <si>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</si>
  <si>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</si>
  <si>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</si>
  <si>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</si>
  <si>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</si>
  <si>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</si>
  <si>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</si>
  <si>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</si>
  <si>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</si>
  <si>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</si>
  <si>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</si>
  <si>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</si>
  <si>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</si>
  <si>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</si>
  <si>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</si>
  <si>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</si>
  <si>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</si>
  <si>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</si>
  <si>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</si>
  <si>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</si>
  <si>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</si>
  <si>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</si>
  <si>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</si>
  <si>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</si>
  <si>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</si>
  <si>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</si>
  <si>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</si>
  <si>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</si>
  <si>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</si>
  <si>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</si>
  <si>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</si>
  <si>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</si>
  <si>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</si>
  <si>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</si>
  <si>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</si>
  <si>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</si>
  <si>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</si>
  <si>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</si>
  <si>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</si>
  <si>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</si>
  <si>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</si>
  <si>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</si>
  <si>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</si>
  <si>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</si>
  <si>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</si>
  <si>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</si>
  <si>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</si>
  <si>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</si>
  <si>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</si>
  <si>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</si>
  <si>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</si>
  <si>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</si>
  <si>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</si>
  <si>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</si>
  <si>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</si>
  <si>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</si>
  <si>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</si>
  <si>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</si>
  <si>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</si>
  <si>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</si>
  <si>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</si>
  <si>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</si>
  <si>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</si>
  <si>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</si>
  <si>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</si>
  <si>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</si>
  <si>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</si>
  <si>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</si>
  <si>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</si>
  <si>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</si>
  <si>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</si>
  <si>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</si>
  <si>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</si>
  <si>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</si>
  <si>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</si>
  <si>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</si>
  <si>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</si>
  <si>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</si>
  <si>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</si>
  <si>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</si>
  <si>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</si>
  <si>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</si>
  <si>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</si>
  <si>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</si>
  <si>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</si>
  <si>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</si>
  <si>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</si>
  <si>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</si>
  <si>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</si>
  <si>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</si>
  <si>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</si>
  <si>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</si>
  <si>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</si>
  <si>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</si>
  <si>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</si>
  <si>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</si>
  <si>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</si>
  <si>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</si>
  <si>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</si>
  <si>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</si>
  <si>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</si>
  <si>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</si>
  <si>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</si>
  <si>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</si>
  <si>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</si>
  <si>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</si>
  <si>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</si>
  <si>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</si>
  <si>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</si>
  <si>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</si>
  <si>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</si>
  <si>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</si>
  <si>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</si>
  <si>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</si>
  <si>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</si>
  <si>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</si>
  <si>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</si>
  <si>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</si>
  <si>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</si>
  <si>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</si>
  <si>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</si>
  <si>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</si>
  <si>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</si>
  <si>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</si>
  <si>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</si>
  <si>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</si>
  <si>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</si>
  <si>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</si>
  <si>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</si>
  <si>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</si>
  <si>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</si>
  <si>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</si>
  <si>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</si>
  <si>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</si>
  <si>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</si>
  <si>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</si>
  <si>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</si>
  <si>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</si>
  <si>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</si>
  <si>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</si>
  <si>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</si>
  <si>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</si>
  <si>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</si>
  <si>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</si>
  <si>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</si>
  <si>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</si>
  <si>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</si>
  <si>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</si>
  <si>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</si>
  <si>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</si>
  <si>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</si>
  <si>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</si>
  <si>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</si>
  <si>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</si>
  <si>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</si>
  <si>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</si>
  <si>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</si>
  <si>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</si>
  <si>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</si>
  <si>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</si>
  <si>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</si>
  <si>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</si>
  <si>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</si>
  <si>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</si>
  <si>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</si>
  <si>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</si>
  <si>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</si>
  <si>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</si>
  <si>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</si>
  <si>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</si>
  <si>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</si>
  <si>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</si>
  <si>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</si>
  <si>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</si>
  <si>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</si>
  <si>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</si>
  <si>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</si>
  <si>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</si>
  <si>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</si>
  <si>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</si>
  <si>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</si>
  <si>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</si>
  <si>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</si>
  <si>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</si>
  <si>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</si>
  <si>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</si>
  <si>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</si>
  <si>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</si>
  <si>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</si>
  <si>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</si>
  <si>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</si>
  <si>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</si>
  <si>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</si>
  <si>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</si>
  <si>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</si>
  <si>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</si>
  <si>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</si>
  <si>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</si>
  <si>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</si>
  <si>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</si>
  <si>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</si>
  <si>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</si>
  <si>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</si>
  <si>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</si>
  <si>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</si>
  <si>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</si>
  <si>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</si>
  <si>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</si>
  <si>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</si>
  <si>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</si>
  <si>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</si>
  <si>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</si>
  <si>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</si>
  <si>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</si>
  <si>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</si>
  <si>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</si>
  <si>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</si>
  <si>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</si>
  <si>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</si>
  <si>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</si>
  <si>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</si>
  <si>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</si>
  <si>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</si>
  <si>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</si>
  <si>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</si>
  <si>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</si>
  <si>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</si>
  <si>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</si>
  <si>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</si>
  <si>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</si>
  <si>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</si>
  <si>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</si>
  <si>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</si>
  <si>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</si>
  <si>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</si>
  <si>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</si>
  <si>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</si>
  <si>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</si>
  <si>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</si>
  <si>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</si>
  <si>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</si>
  <si>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</si>
  <si>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</si>
  <si>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</si>
  <si>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</si>
  <si>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</si>
  <si>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</si>
  <si>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</si>
  <si>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</si>
  <si>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</si>
  <si>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</si>
  <si>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</si>
  <si>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</si>
  <si>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</si>
  <si>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</si>
  <si>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</si>
  <si>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</si>
  <si>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</si>
  <si>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</si>
  <si>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</si>
  <si>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</si>
  <si>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</si>
  <si>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</si>
  <si>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</si>
  <si>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</si>
  <si>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</si>
  <si>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</si>
  <si>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</si>
  <si>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</si>
  <si>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</si>
  <si>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</si>
  <si>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</si>
  <si>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</si>
  <si>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</si>
  <si>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</si>
  <si>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</si>
  <si>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</si>
  <si>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</si>
  <si>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</si>
  <si>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</si>
  <si>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</si>
  <si>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</si>
  <si>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</si>
  <si>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</si>
  <si>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</si>
  <si>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</si>
  <si>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</si>
  <si>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</si>
  <si>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</si>
  <si>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</si>
  <si>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</si>
  <si>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</si>
  <si>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</si>
  <si>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</si>
  <si>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</si>
  <si>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</si>
  <si>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</si>
  <si>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</si>
  <si>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</si>
  <si>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</si>
  <si>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</si>
  <si>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</si>
  <si>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</si>
  <si>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</si>
  <si>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</si>
  <si>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</si>
  <si>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</si>
  <si>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</si>
  <si>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</si>
  <si>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</si>
  <si>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</si>
  <si>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</si>
  <si>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</si>
  <si>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</si>
  <si>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</si>
  <si>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</si>
  <si>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</si>
  <si>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</si>
  <si>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</si>
  <si>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</si>
  <si>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</si>
  <si>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</si>
  <si>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</si>
  <si>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</si>
  <si>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</si>
  <si>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</si>
  <si>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</si>
  <si>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</si>
  <si>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</si>
  <si>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</si>
  <si>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</si>
  <si>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</si>
  <si>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</si>
  <si>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</si>
  <si>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</si>
  <si>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</si>
  <si>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</si>
  <si>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</si>
  <si>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</si>
  <si>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</si>
  <si>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</si>
  <si>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</si>
  <si>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</si>
  <si>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</si>
  <si>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</si>
  <si>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</si>
  <si>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</si>
  <si>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</si>
  <si>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</si>
  <si>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</si>
  <si>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</si>
  <si>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</si>
  <si>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</si>
  <si>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</si>
  <si>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</si>
  <si>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</si>
  <si>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</si>
  <si>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</si>
  <si>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</si>
  <si>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</si>
  <si>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</si>
  <si>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</si>
  <si>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</si>
  <si>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</si>
  <si>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</si>
  <si>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</si>
  <si>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</si>
  <si>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</si>
  <si>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</si>
  <si>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</si>
  <si>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</si>
  <si>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</si>
  <si>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</si>
  <si>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</si>
  <si>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</si>
  <si>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</si>
  <si>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</si>
  <si>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</si>
  <si>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</si>
  <si>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</si>
  <si>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</si>
  <si>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</si>
  <si>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</si>
  <si>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</si>
  <si>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</si>
  <si>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</si>
  <si>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</si>
  <si>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</si>
  <si>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</si>
  <si>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</si>
  <si>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</si>
  <si>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</si>
  <si>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</si>
  <si>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</si>
  <si>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</si>
  <si>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</si>
  <si>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</si>
  <si>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</si>
  <si>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</si>
  <si>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</si>
  <si>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</si>
  <si>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</si>
  <si>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</si>
  <si>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</si>
  <si>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</si>
  <si>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</si>
  <si>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</si>
  <si>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</si>
  <si>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</si>
  <si>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</si>
  <si>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</si>
  <si>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</si>
  <si>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</si>
  <si>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</si>
  <si>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</si>
  <si>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</si>
  <si>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</si>
  <si>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</si>
  <si>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</si>
  <si>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</si>
  <si>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</si>
  <si>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</si>
  <si>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</si>
  <si>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</si>
  <si>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</si>
  <si>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</si>
  <si>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</si>
  <si>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</si>
  <si>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</si>
  <si>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</si>
  <si>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</si>
  <si>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</si>
  <si>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</si>
  <si>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</si>
  <si>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</si>
  <si>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</si>
  <si>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</si>
  <si>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</si>
  <si>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</si>
  <si>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</si>
  <si>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</si>
  <si>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</si>
  <si>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</si>
  <si>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</si>
  <si>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</si>
  <si>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</si>
  <si>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</si>
  <si>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</si>
  <si>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</si>
  <si>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</si>
  <si>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</si>
  <si>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</si>
  <si>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</si>
  <si>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</si>
  <si>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</si>
  <si>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</si>
  <si>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</si>
  <si>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</si>
  <si>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</si>
  <si>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</si>
  <si>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</si>
  <si>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</si>
  <si>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</si>
  <si>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</si>
  <si>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</si>
  <si>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</si>
  <si>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</si>
  <si>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</si>
  <si>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</si>
  <si>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</si>
  <si>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</si>
  <si>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</si>
  <si>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</si>
  <si>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</si>
  <si>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</si>
  <si>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</si>
  <si>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</si>
  <si>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</si>
  <si>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</si>
  <si>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</si>
  <si>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</si>
  <si>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</si>
  <si>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</si>
  <si>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</si>
  <si>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</si>
  <si>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</si>
  <si>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</si>
  <si>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</si>
  <si>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</si>
  <si>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</si>
  <si>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</si>
  <si>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</si>
  <si>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</si>
  <si>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</si>
  <si>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</si>
  <si>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</si>
  <si>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</si>
  <si>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</si>
  <si>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</si>
  <si>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</si>
  <si>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</si>
  <si>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</si>
  <si>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</si>
  <si>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</si>
  <si>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</si>
  <si>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</si>
  <si>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</si>
  <si>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</si>
  <si>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</si>
  <si>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</si>
  <si>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</si>
  <si>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</si>
  <si>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</si>
  <si>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</si>
  <si>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</si>
  <si>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</si>
  <si>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</si>
  <si>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</si>
  <si>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</si>
  <si>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</si>
  <si>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</si>
  <si>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</si>
  <si>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</si>
  <si>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</si>
  <si>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</si>
  <si>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</si>
  <si>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</si>
  <si>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</si>
  <si>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</si>
  <si>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</si>
  <si>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</si>
  <si>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</si>
  <si>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</si>
  <si>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</si>
  <si>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</si>
  <si>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</si>
  <si>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</si>
  <si>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</si>
  <si>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</si>
  <si>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</si>
  <si>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</si>
  <si>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</si>
  <si>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</si>
  <si>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</si>
  <si>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</si>
  <si>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</si>
  <si>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</si>
  <si>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</si>
  <si>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</si>
  <si>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</si>
  <si>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</si>
  <si>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</si>
  <si>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</si>
  <si>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</si>
  <si>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</si>
  <si>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</si>
  <si>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</si>
  <si>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</si>
  <si>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</si>
  <si>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</si>
  <si>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</si>
  <si>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</si>
  <si>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</si>
  <si>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</si>
  <si>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</si>
  <si>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</si>
  <si>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</si>
  <si>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</si>
  <si>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</si>
  <si>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</si>
  <si>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</si>
  <si>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</si>
  <si>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</si>
  <si>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</si>
  <si>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</si>
  <si>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</si>
  <si>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</si>
  <si>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</si>
  <si>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</si>
  <si>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</si>
  <si>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</si>
  <si>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</si>
  <si>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</si>
  <si>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</si>
  <si>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</si>
  <si>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</si>
  <si>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</si>
  <si>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</si>
  <si>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</si>
  <si>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</si>
  <si>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</si>
  <si>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</si>
  <si>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</si>
  <si>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</si>
  <si>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</si>
  <si>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</si>
  <si>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</si>
  <si>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</si>
  <si>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</si>
  <si>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</si>
  <si>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</si>
  <si>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</si>
  <si>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</si>
  <si>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</si>
  <si>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</si>
  <si>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</si>
  <si>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</si>
  <si>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</si>
  <si>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</si>
  <si>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</si>
  <si>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</si>
  <si>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</si>
  <si>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</si>
  <si>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</si>
  <si>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</si>
  <si>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</si>
  <si>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</si>
  <si>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</si>
  <si>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</si>
  <si>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</si>
  <si>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</si>
  <si>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</si>
  <si>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</si>
  <si>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</si>
  <si>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</si>
  <si>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</si>
  <si>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</si>
  <si>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</si>
  <si>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</si>
  <si>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</si>
  <si>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</si>
  <si>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</si>
  <si>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</si>
  <si>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</si>
  <si>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</si>
  <si>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</si>
  <si>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</si>
  <si>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</si>
  <si>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</si>
  <si>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</si>
  <si>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</si>
  <si>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</si>
  <si>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</si>
  <si>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</si>
  <si>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</si>
  <si>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</si>
  <si>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</si>
  <si>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</si>
  <si>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</si>
  <si>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</si>
  <si>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</si>
  <si>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</si>
  <si>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</si>
  <si>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</si>
  <si>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</si>
  <si>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</si>
  <si>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</si>
  <si>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</si>
  <si>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</si>
  <si>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</si>
  <si>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</si>
  <si>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</si>
  <si>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</si>
  <si>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</si>
  <si>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</si>
  <si>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</si>
  <si>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</si>
  <si>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</si>
  <si>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</si>
  <si>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</si>
  <si>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</si>
  <si>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</si>
  <si>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</si>
  <si>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</si>
  <si>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</si>
  <si>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</si>
  <si>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</si>
  <si>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</si>
  <si>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</si>
  <si>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</si>
  <si>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</si>
  <si>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</si>
  <si>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</si>
  <si>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</si>
  <si>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</si>
  <si>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</si>
  <si>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</si>
  <si>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</si>
  <si>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</si>
  <si>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</si>
  <si>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</si>
  <si>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</si>
  <si>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</si>
  <si>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</si>
  <si>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</si>
  <si>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</si>
  <si>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</si>
  <si>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</si>
  <si>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</si>
  <si>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</si>
  <si>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</si>
  <si>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</si>
  <si>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</si>
  <si>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</si>
  <si>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</si>
  <si>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</si>
  <si>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</si>
  <si>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</si>
  <si>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</si>
  <si>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</si>
  <si>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</si>
  <si>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</si>
  <si>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</si>
  <si>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</si>
  <si>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</si>
  <si>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</si>
  <si>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</si>
  <si>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</si>
  <si>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</si>
  <si>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</si>
  <si>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</si>
  <si>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</si>
  <si>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</si>
  <si>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</si>
  <si>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</si>
  <si>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</si>
  <si>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</si>
  <si>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</si>
  <si>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</si>
  <si>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</si>
  <si>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</si>
  <si>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</si>
  <si>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</si>
  <si>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</si>
  <si>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</si>
  <si>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</si>
  <si>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</si>
  <si>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</si>
  <si>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</si>
  <si>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</si>
  <si>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</si>
  <si>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</si>
  <si>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</si>
  <si>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</si>
  <si>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</si>
  <si>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</si>
  <si>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</si>
  <si>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</si>
  <si>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</si>
  <si>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</si>
  <si>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</si>
  <si>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</si>
  <si>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</si>
  <si>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</si>
  <si>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</si>
  <si>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</si>
  <si>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</si>
  <si>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</si>
  <si>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</si>
  <si>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</si>
  <si>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</si>
  <si>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</si>
  <si>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</si>
  <si>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</si>
  <si>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</si>
  <si>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</si>
  <si>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</si>
  <si>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</si>
  <si>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</si>
  <si>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</si>
  <si>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</si>
  <si>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</si>
  <si>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</si>
  <si>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</si>
  <si>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</si>
  <si>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</si>
  <si>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</si>
  <si>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</si>
  <si>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</si>
  <si>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</si>
  <si>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</si>
  <si>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</si>
  <si>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</si>
  <si>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</si>
  <si>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</si>
  <si>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</si>
  <si>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</si>
  <si>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</si>
  <si>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</si>
  <si>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</si>
  <si>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</si>
  <si>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</si>
  <si>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</si>
  <si>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</si>
  <si>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</si>
  <si>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</si>
  <si>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</si>
  <si>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</si>
  <si>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</si>
  <si>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</si>
  <si>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</si>
  <si>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</si>
  <si>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</si>
  <si>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</si>
  <si>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</si>
  <si>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</si>
  <si>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</si>
  <si>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</si>
  <si>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</si>
  <si>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</si>
  <si>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</si>
  <si>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</si>
  <si>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</si>
  <si>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</si>
  <si>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</si>
  <si>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</si>
  <si>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</si>
  <si>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</si>
  <si>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</si>
  <si>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</si>
  <si>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</si>
  <si>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</si>
  <si>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</si>
  <si>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</si>
  <si>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</si>
  <si>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</si>
  <si>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</si>
  <si>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</si>
  <si>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</si>
  <si>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</si>
  <si>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</si>
  <si>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</si>
  <si>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</si>
  <si>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</si>
  <si>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</si>
  <si>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</si>
  <si>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</si>
  <si>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</si>
  <si>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</si>
  <si>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</si>
  <si>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</si>
  <si>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</si>
  <si>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</si>
  <si>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</si>
  <si>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</si>
  <si>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</si>
  <si>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</si>
  <si>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</si>
  <si>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</si>
  <si>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</si>
  <si>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</si>
  <si>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</si>
  <si>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</si>
  <si>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</si>
  <si>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</si>
  <si>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</si>
  <si>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</si>
  <si>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</si>
  <si>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</si>
  <si>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</si>
  <si>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</si>
  <si>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</si>
  <si>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</si>
  <si>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</si>
  <si>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</si>
  <si>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</si>
  <si>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</si>
  <si>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</si>
  <si>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</si>
  <si>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</si>
  <si>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</si>
  <si>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</si>
  <si>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</si>
  <si>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</si>
  <si>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</si>
  <si>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</si>
  <si>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</si>
  <si>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</si>
  <si>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</si>
  <si>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</si>
  <si>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</si>
  <si>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</si>
  <si>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</si>
  <si>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</si>
  <si>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</si>
  <si>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</si>
  <si>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</si>
  <si>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</si>
  <si>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</si>
  <si>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</si>
  <si>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</si>
  <si>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</si>
  <si>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</si>
  <si>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</si>
  <si>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</si>
  <si>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</si>
  <si>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</si>
  <si>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</si>
  <si>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</si>
  <si>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</si>
  <si>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</si>
  <si>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</si>
  <si>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</si>
  <si>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</si>
  <si>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</si>
  <si>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</si>
  <si>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</si>
  <si>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</si>
  <si>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</si>
  <si>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</si>
  <si>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</si>
  <si>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</si>
  <si>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</si>
  <si>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</si>
  <si>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</si>
  <si>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</si>
  <si>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</si>
  <si>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</si>
  <si>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</si>
  <si>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</si>
  <si>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</si>
  <si>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</si>
  <si>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</si>
  <si>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</si>
  <si>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</si>
  <si>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</si>
  <si>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</si>
  <si>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</si>
  <si>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</si>
  <si>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</si>
  <si>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</si>
  <si>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</si>
  <si>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</si>
  <si>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</si>
  <si>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</si>
  <si>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</si>
  <si>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</si>
  <si>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</si>
  <si>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</si>
  <si>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</si>
  <si>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</si>
  <si>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</si>
  <si>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</si>
  <si>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</si>
  <si>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</si>
  <si>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</si>
  <si>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</si>
  <si>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</si>
  <si>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</si>
  <si>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</si>
  <si>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</si>
  <si>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</si>
  <si>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</si>
  <si>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</si>
  <si>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</si>
  <si>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</si>
  <si>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</si>
  <si>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</si>
  <si>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</si>
  <si>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</si>
  <si>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</si>
  <si>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</si>
  <si>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</si>
  <si>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</si>
  <si>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</si>
  <si>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</si>
  <si>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</si>
  <si>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</si>
  <si>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</si>
  <si>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</si>
  <si>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</si>
  <si>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</si>
  <si>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</si>
  <si>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</si>
  <si>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</si>
  <si>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</si>
  <si>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</si>
  <si>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</si>
  <si>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</si>
  <si>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</si>
  <si>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</si>
  <si>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</si>
  <si>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</si>
  <si>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</si>
  <si>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</si>
  <si>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</si>
  <si>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</si>
  <si>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</si>
  <si>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</si>
  <si>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</si>
  <si>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</si>
  <si>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</si>
  <si>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</si>
  <si>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</si>
  <si>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</si>
  <si>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</si>
  <si>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</si>
  <si>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</si>
  <si>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</si>
  <si>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</si>
  <si>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</si>
  <si>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</si>
  <si>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</si>
  <si>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</si>
  <si>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</si>
  <si>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</si>
  <si>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</si>
  <si>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</si>
  <si>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</si>
  <si>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</si>
  <si>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</si>
  <si>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</si>
  <si>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</si>
  <si>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</si>
  <si>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</si>
  <si>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</si>
  <si>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</si>
  <si>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</si>
  <si>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</si>
  <si>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</si>
  <si>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</si>
  <si>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</si>
  <si>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</si>
  <si>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</si>
  <si>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</si>
  <si>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</si>
  <si>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</si>
  <si>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</si>
  <si>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</si>
  <si>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</si>
  <si>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</si>
  <si>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</si>
  <si>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</si>
  <si>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</si>
  <si>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</si>
  <si>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</si>
  <si>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</si>
  <si>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</si>
  <si>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</si>
  <si>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</si>
  <si>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</si>
  <si>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</si>
  <si>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</si>
  <si>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</si>
  <si>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</si>
  <si>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</si>
  <si>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</si>
  <si>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</si>
  <si>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</si>
  <si>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</si>
  <si>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</si>
  <si>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</si>
  <si>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</si>
  <si>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</si>
  <si>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</si>
  <si>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</si>
  <si>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</si>
  <si>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</si>
  <si>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</si>
  <si>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</si>
  <si>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</si>
  <si>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</si>
  <si>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</si>
  <si>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</si>
  <si>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</si>
  <si>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</si>
  <si>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</si>
  <si>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</si>
  <si>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</si>
  <si>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</si>
  <si>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</si>
  <si>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</si>
  <si>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</si>
  <si>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</si>
  <si>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</si>
  <si>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</si>
  <si>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</si>
  <si>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</si>
  <si>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</si>
  <si>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</si>
  <si>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</si>
  <si>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</si>
  <si>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</si>
  <si>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</si>
  <si>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</si>
  <si>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</si>
  <si>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</si>
  <si>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</si>
  <si>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</si>
  <si>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</si>
  <si>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</si>
  <si>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</si>
  <si>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</si>
  <si>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</si>
  <si>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</si>
  <si>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</si>
  <si>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</si>
  <si>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</si>
  <si>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</si>
  <si>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</si>
  <si>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</si>
  <si>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</si>
  <si>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</si>
  <si>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</si>
  <si>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</si>
  <si>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</si>
  <si>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</si>
  <si>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</si>
  <si>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</si>
  <si>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</si>
  <si>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</si>
  <si>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</si>
  <si>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</si>
  <si>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</si>
  <si>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</si>
  <si>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</si>
  <si>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</si>
  <si>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</si>
  <si>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</si>
  <si>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</si>
  <si>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</si>
  <si>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</si>
  <si>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</si>
  <si>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</si>
  <si>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</si>
  <si>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</si>
  <si>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</si>
  <si>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</si>
  <si>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</si>
  <si>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</si>
  <si>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</si>
  <si>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</si>
  <si>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</si>
  <si>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</si>
  <si>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</si>
  <si>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</si>
  <si>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</si>
  <si>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</si>
  <si>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</si>
  <si>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</si>
  <si>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</si>
  <si>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</si>
  <si>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</si>
  <si>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</si>
  <si>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</si>
  <si>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</si>
  <si>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</si>
  <si>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</si>
  <si>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</si>
  <si>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</si>
  <si>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</si>
  <si>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</si>
  <si>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</si>
  <si>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</si>
  <si>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</si>
  <si>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</si>
  <si>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</si>
  <si>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</si>
  <si>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</si>
  <si>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</si>
  <si>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</si>
  <si>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</si>
  <si>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</si>
  <si>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</si>
  <si>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</si>
  <si>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</si>
  <si>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</si>
  <si>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</si>
  <si>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</si>
  <si>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</si>
  <si>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</si>
  <si>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</si>
  <si>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</si>
  <si>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</si>
  <si>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</si>
  <si>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</si>
  <si>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</si>
  <si>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</si>
  <si>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</si>
  <si>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</si>
  <si>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</si>
  <si>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</si>
  <si>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</si>
  <si>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</si>
  <si>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</si>
  <si>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</si>
  <si>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</si>
  <si>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</si>
  <si>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</si>
  <si>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</si>
  <si>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</si>
  <si>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</si>
  <si>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</si>
  <si>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</si>
  <si>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</si>
  <si>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</si>
  <si>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</si>
  <si>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</si>
  <si>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</si>
  <si>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</si>
  <si>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</si>
  <si>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</si>
  <si>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</si>
  <si>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</si>
  <si>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</si>
  <si>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</si>
  <si>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</si>
  <si>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</si>
  <si>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</si>
  <si>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</si>
  <si>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</si>
  <si>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</si>
  <si>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</si>
  <si>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</si>
  <si>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</si>
  <si>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</si>
  <si>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</si>
  <si>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</si>
  <si>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</si>
  <si>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</si>
  <si>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</si>
  <si>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</si>
  <si>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</si>
  <si>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</si>
  <si>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</si>
  <si>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</si>
  <si>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</si>
  <si>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</si>
  <si>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</si>
  <si>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</si>
  <si>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</si>
  <si>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</si>
  <si>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</si>
  <si>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</si>
  <si>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</si>
  <si>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</si>
  <si>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</si>
  <si>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</si>
  <si>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</si>
  <si>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</si>
  <si>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</si>
  <si>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</si>
  <si>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</si>
  <si>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</si>
  <si>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</si>
  <si>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</si>
  <si>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</si>
  <si>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</si>
  <si>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</si>
  <si>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</si>
  <si>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</si>
  <si>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</si>
  <si>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</si>
  <si>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</si>
  <si>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</si>
  <si>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</si>
  <si>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</si>
  <si>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</si>
  <si>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</si>
  <si>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</si>
  <si>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</si>
  <si>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</si>
  <si>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</si>
  <si>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</si>
  <si>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</si>
  <si>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</si>
  <si>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</si>
  <si>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</si>
  <si>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</si>
  <si>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</si>
  <si>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</si>
  <si>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</si>
  <si>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</si>
  <si>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</si>
  <si>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</si>
  <si>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</si>
  <si>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</si>
  <si>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</si>
  <si>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</si>
  <si>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</si>
  <si>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</si>
  <si>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</si>
  <si>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</si>
  <si>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</si>
  <si>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</si>
  <si>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</si>
  <si>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</si>
  <si>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</si>
  <si>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</si>
  <si>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</si>
  <si>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</si>
  <si>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</si>
  <si>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</si>
  <si>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</si>
  <si>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</si>
  <si>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</si>
  <si>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</si>
  <si>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</si>
  <si>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</si>
  <si>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</si>
  <si>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</si>
  <si>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</si>
  <si>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</si>
  <si>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</si>
  <si>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</si>
  <si>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</si>
  <si>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</si>
  <si>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</si>
  <si>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</si>
  <si>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</si>
  <si>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</si>
  <si>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</si>
  <si>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</si>
  <si>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</si>
  <si>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</si>
  <si>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</si>
  <si>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</si>
  <si>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</si>
  <si>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</si>
  <si>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</si>
  <si>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</si>
  <si>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</si>
  <si>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</si>
  <si>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</si>
  <si>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</si>
  <si>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</si>
  <si>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</si>
  <si>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</si>
  <si>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</si>
  <si>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</si>
  <si>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</si>
  <si>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</si>
  <si>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</si>
  <si>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</si>
  <si>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</si>
  <si>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</si>
  <si>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</si>
  <si>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</si>
  <si>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</si>
  <si>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</si>
  <si>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</si>
  <si>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</si>
  <si>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</si>
  <si>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</si>
  <si>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</si>
  <si>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</si>
  <si>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</si>
  <si>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</si>
  <si>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</si>
  <si>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</si>
  <si>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</si>
  <si>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</si>
  <si>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</si>
  <si>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</si>
  <si>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</si>
  <si>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</si>
  <si>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</si>
  <si>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</si>
  <si>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</si>
  <si>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</si>
  <si>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</si>
  <si>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</si>
  <si>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</si>
  <si>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</si>
  <si>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</si>
  <si>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</si>
  <si>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</si>
  <si>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</si>
  <si>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</si>
  <si>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</si>
  <si>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</si>
  <si>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</si>
  <si>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</si>
  <si>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</si>
  <si>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</si>
  <si>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</si>
  <si>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</si>
  <si>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</si>
  <si>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</si>
  <si>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</si>
  <si>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</si>
  <si>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</si>
  <si>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</si>
  <si>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</si>
  <si>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</si>
  <si>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</si>
  <si>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</si>
  <si>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</si>
  <si>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</si>
  <si>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</si>
  <si>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</si>
  <si>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</si>
  <si>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</si>
  <si>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</si>
  <si>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</si>
  <si>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</si>
  <si>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</si>
  <si>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</si>
  <si>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</si>
  <si>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</si>
  <si>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</si>
  <si>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</si>
  <si>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</si>
  <si>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</si>
  <si>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</si>
  <si>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</si>
  <si>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</si>
  <si>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</si>
  <si>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</si>
  <si>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</si>
  <si>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</si>
  <si>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</si>
  <si>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</si>
  <si>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</si>
  <si>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</si>
  <si>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</si>
  <si>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</si>
  <si>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</si>
  <si>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</si>
  <si>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</si>
  <si>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</si>
  <si>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</si>
  <si>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</si>
  <si>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</si>
  <si>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</si>
  <si>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</si>
  <si>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</si>
  <si>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</si>
  <si>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</si>
  <si>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</si>
  <si>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</si>
  <si>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</si>
  <si>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</si>
  <si>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</si>
  <si>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</si>
  <si>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</si>
  <si>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</si>
  <si>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</si>
  <si>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</si>
  <si>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</si>
  <si>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</si>
  <si>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</si>
  <si>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</si>
  <si>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</si>
  <si>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</si>
  <si>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</si>
  <si>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</si>
  <si>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</si>
  <si>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</si>
  <si>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</si>
  <si>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</si>
  <si>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</si>
  <si>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</si>
  <si>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</si>
  <si>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</si>
  <si>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</si>
  <si>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</si>
  <si>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</si>
  <si>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</si>
  <si>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</si>
  <si>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</si>
  <si>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</si>
  <si>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</si>
  <si>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</si>
  <si>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</si>
  <si>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</si>
  <si>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</si>
  <si>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</si>
  <si>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</si>
  <si>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</si>
  <si>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</si>
  <si>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</si>
  <si>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</si>
  <si>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</si>
  <si>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</si>
  <si>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</si>
  <si>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</si>
  <si>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</si>
  <si>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</si>
  <si>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</si>
  <si>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</si>
  <si>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</si>
  <si>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</si>
  <si>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</si>
  <si>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</si>
  <si>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</si>
  <si>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</si>
  <si>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</si>
  <si>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</si>
  <si>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</si>
  <si>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</si>
  <si>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</si>
  <si>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</si>
  <si>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</si>
  <si>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</si>
  <si>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</si>
  <si>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</si>
  <si>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</si>
  <si>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</si>
  <si>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</si>
  <si>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</si>
  <si>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</si>
  <si>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</si>
  <si>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</si>
  <si>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</si>
  <si>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</si>
  <si>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</si>
  <si>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</si>
  <si>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</si>
  <si>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</si>
  <si>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</si>
  <si>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</si>
  <si>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</si>
  <si>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</si>
  <si>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</si>
  <si>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</si>
  <si>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</si>
  <si>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</si>
  <si>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</si>
  <si>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</si>
  <si>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</si>
  <si>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</si>
  <si>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</si>
  <si>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</si>
  <si>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</si>
  <si>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</si>
  <si>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</si>
  <si>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</si>
  <si>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</si>
  <si>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</si>
  <si>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</si>
  <si>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</si>
  <si>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</si>
  <si>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</si>
  <si>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</si>
  <si>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</si>
  <si>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</si>
  <si>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</si>
  <si>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</si>
  <si>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</si>
  <si>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</si>
  <si>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</si>
  <si>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</si>
  <si>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</si>
  <si>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</si>
  <si>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</si>
  <si>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</si>
  <si>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</si>
  <si>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</si>
  <si>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</si>
  <si>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</si>
  <si>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</si>
  <si>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</si>
  <si>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</si>
  <si>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</si>
  <si>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</si>
  <si>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</si>
  <si>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</si>
  <si>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</si>
  <si>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</si>
  <si>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</si>
  <si>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</si>
  <si>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</si>
  <si>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</si>
  <si>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</si>
  <si>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</si>
  <si>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</si>
  <si>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</si>
  <si>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</si>
  <si>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</si>
  <si>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</si>
  <si>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</si>
  <si>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</si>
  <si>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</si>
  <si>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</si>
  <si>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</si>
  <si>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</si>
  <si>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</si>
  <si>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</si>
  <si>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</si>
  <si>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</si>
  <si>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</si>
  <si>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</si>
  <si>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</si>
  <si>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</si>
  <si>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</si>
  <si>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</si>
  <si>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</si>
  <si>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</si>
  <si>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</si>
  <si>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</si>
  <si>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</si>
  <si>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</si>
  <si>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</si>
  <si>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</si>
  <si>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</si>
  <si>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</si>
  <si>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</si>
  <si>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</si>
  <si>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</si>
  <si>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</si>
  <si>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</si>
  <si>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</si>
  <si>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</si>
  <si>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</si>
  <si>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</si>
  <si>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</si>
  <si>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</si>
  <si>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</si>
  <si>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</si>
  <si>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</si>
  <si>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</si>
  <si>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</si>
  <si>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</si>
  <si>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</si>
  <si>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</si>
  <si>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</si>
  <si>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</si>
  <si>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</si>
  <si>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</si>
  <si>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</si>
  <si>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</si>
  <si>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</si>
  <si>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</si>
  <si>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</si>
  <si>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</si>
  <si>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</si>
  <si>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</si>
  <si>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</si>
  <si>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</si>
  <si>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</si>
  <si>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</si>
  <si>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</si>
  <si>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</si>
  <si>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</si>
  <si>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</si>
  <si>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</si>
  <si>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</si>
  <si>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</si>
  <si>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</si>
  <si>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</si>
  <si>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</si>
  <si>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</si>
  <si>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</si>
  <si>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</si>
  <si>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</si>
  <si>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</si>
  <si>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</si>
  <si>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</si>
  <si>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</si>
  <si>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</si>
  <si>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</si>
  <si>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</si>
  <si>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</si>
  <si>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</si>
  <si>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</si>
  <si>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</si>
  <si>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</si>
  <si>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</si>
  <si>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</si>
  <si>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</si>
  <si>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</si>
  <si>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</si>
  <si>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</si>
  <si>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</si>
  <si>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</si>
  <si>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</si>
  <si>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</si>
  <si>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</si>
  <si>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</si>
  <si>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</si>
  <si>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</si>
  <si>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</si>
  <si>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</si>
  <si>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</si>
  <si>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</si>
  <si>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</si>
  <si>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</si>
  <si>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</si>
  <si>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</si>
  <si>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</si>
  <si>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</si>
  <si>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</si>
  <si>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</si>
  <si>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</si>
  <si>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</si>
  <si>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</si>
  <si>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</si>
  <si>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</si>
  <si>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</si>
  <si>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</si>
  <si>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</si>
  <si>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</si>
  <si>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</si>
  <si>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</si>
  <si>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</si>
  <si>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</si>
  <si>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</si>
  <si>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</si>
  <si>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</si>
  <si>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</si>
  <si>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</si>
  <si>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</si>
  <si>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</si>
  <si>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</si>
  <si>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</si>
  <si>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</si>
  <si>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</si>
  <si>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</si>
  <si>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</si>
  <si>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</si>
  <si>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</si>
  <si>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</si>
  <si>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</si>
  <si>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</si>
  <si>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</si>
  <si>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</si>
  <si>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</si>
  <si>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</si>
  <si>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</si>
  <si>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</si>
  <si>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</si>
  <si>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</si>
  <si>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</si>
  <si>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</si>
  <si>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</si>
  <si>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</si>
  <si>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</si>
  <si>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</si>
  <si>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</si>
  <si>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</si>
  <si>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</si>
  <si>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</si>
  <si>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</si>
  <si>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</si>
  <si>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</si>
  <si>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</si>
  <si>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</si>
  <si>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</si>
  <si>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</si>
  <si>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</si>
  <si>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</si>
  <si>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</si>
  <si>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</si>
  <si>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</si>
  <si>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</si>
  <si>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</si>
  <si>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</si>
  <si>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</si>
  <si>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</si>
  <si>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</si>
  <si>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</si>
  <si>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</si>
  <si>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</si>
  <si>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</si>
  <si>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</si>
  <si>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</si>
  <si>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</si>
  <si>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</si>
  <si>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</si>
  <si>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</si>
  <si>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</si>
  <si>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</si>
  <si>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</si>
  <si>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</si>
  <si>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</si>
  <si>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</si>
  <si>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</si>
  <si>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</si>
  <si>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</si>
  <si>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</si>
  <si>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</si>
  <si>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</si>
  <si>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</si>
  <si>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</si>
  <si>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</si>
  <si>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</si>
  <si>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</si>
  <si>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</si>
  <si>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</si>
  <si>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</si>
  <si>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</si>
  <si>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</si>
  <si>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</si>
  <si>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</si>
  <si>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</si>
  <si>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</si>
  <si>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</si>
  <si>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</si>
  <si>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</si>
  <si>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</si>
  <si>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</si>
  <si>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</si>
  <si>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</si>
  <si>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</si>
  <si>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</si>
  <si>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</si>
  <si>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</si>
  <si>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</si>
  <si>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</si>
  <si>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</si>
  <si>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</si>
  <si>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</si>
  <si>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</si>
  <si>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</si>
  <si>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</si>
  <si>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</si>
  <si>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</si>
  <si>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</si>
  <si>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</si>
  <si>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</si>
  <si>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</si>
  <si>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</si>
  <si>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</si>
  <si>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</si>
  <si>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</si>
  <si>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</si>
  <si>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</si>
  <si>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</si>
  <si>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</si>
  <si>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</si>
  <si>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</si>
  <si>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</si>
  <si>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</si>
  <si>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</si>
  <si>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</si>
  <si>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</si>
  <si>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</si>
  <si>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</si>
  <si>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</si>
  <si>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</si>
  <si>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</si>
  <si>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</si>
  <si>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</si>
  <si>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</si>
  <si>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</si>
  <si>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</si>
  <si>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</si>
  <si>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</si>
  <si>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</si>
  <si>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</si>
  <si>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</si>
  <si>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</si>
  <si>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</si>
  <si>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</si>
  <si>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</si>
  <si>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</si>
  <si>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</si>
  <si>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</si>
  <si>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</si>
  <si>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</si>
  <si>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</si>
  <si>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</si>
  <si>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</si>
  <si>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</si>
  <si>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</si>
  <si>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</si>
  <si>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</si>
  <si>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</si>
  <si>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</si>
  <si>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</si>
  <si>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</si>
  <si>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</si>
  <si>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</si>
  <si>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</si>
  <si>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</si>
  <si>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</si>
  <si>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</si>
  <si>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</si>
  <si>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</si>
  <si>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</si>
  <si>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</si>
  <si>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</si>
  <si>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</si>
  <si>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</si>
  <si>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</si>
  <si>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</si>
  <si>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</si>
  <si>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</si>
  <si>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</si>
  <si>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</si>
  <si>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</si>
  <si>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</si>
  <si>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</si>
  <si>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</si>
  <si>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</si>
  <si>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</si>
  <si>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</si>
  <si>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</si>
  <si>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</si>
  <si>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</si>
  <si>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</si>
  <si>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</si>
  <si>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</si>
  <si>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</si>
  <si>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</si>
  <si>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</si>
  <si>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</si>
  <si>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</si>
  <si>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</si>
  <si>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</si>
  <si>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</si>
  <si>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</si>
  <si>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</si>
  <si>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</si>
  <si>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</si>
  <si>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</si>
  <si>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</si>
  <si>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</si>
  <si>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</si>
  <si>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</si>
  <si>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</si>
  <si>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</si>
  <si>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</si>
  <si>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</si>
  <si>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</si>
  <si>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</si>
  <si>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</si>
  <si>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</si>
  <si>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</si>
  <si>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</si>
  <si>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</si>
  <si>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</si>
  <si>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</si>
  <si>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</si>
  <si>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</si>
  <si>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</si>
  <si>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</si>
  <si>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</si>
  <si>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</si>
  <si>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</si>
  <si>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</si>
  <si>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</si>
  <si>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</si>
  <si>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</si>
  <si>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</si>
  <si>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</si>
  <si>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</si>
  <si>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</si>
  <si>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</si>
  <si>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</si>
  <si>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</si>
  <si>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</si>
  <si>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</si>
  <si>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</si>
  <si>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</si>
  <si>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</si>
  <si>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</si>
  <si>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</si>
  <si>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</si>
  <si>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</si>
  <si>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</si>
  <si>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</si>
  <si>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</si>
  <si>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</si>
  <si>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</si>
  <si>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</si>
  <si>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</si>
  <si>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</si>
  <si>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</si>
  <si>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</si>
  <si>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</si>
  <si>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</si>
  <si>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</si>
  <si>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</si>
  <si>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</si>
  <si>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</si>
  <si>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</si>
  <si>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</si>
  <si>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</si>
  <si>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</si>
  <si>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</si>
  <si>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</si>
  <si>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</si>
  <si>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</si>
  <si>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</si>
  <si>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</si>
  <si>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</si>
  <si>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</si>
  <si>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</si>
  <si>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</si>
  <si>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</si>
  <si>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</si>
  <si>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</si>
  <si>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</si>
  <si>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</si>
  <si>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</si>
  <si>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</si>
  <si>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</si>
  <si>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</si>
  <si>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</si>
  <si>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</si>
  <si>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</si>
  <si>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</si>
  <si>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</si>
  <si>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</si>
  <si>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</si>
  <si>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</si>
  <si>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</si>
  <si>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</si>
  <si>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</si>
  <si>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</si>
  <si>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</si>
  <si>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</si>
  <si>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</si>
  <si>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</si>
  <si>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</si>
  <si>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</si>
  <si>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</si>
  <si>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</si>
  <si>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</si>
  <si>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</si>
  <si>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</si>
  <si>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</si>
  <si>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</si>
  <si>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</si>
  <si>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</si>
  <si>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</si>
  <si>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</si>
  <si>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</si>
  <si>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</si>
  <si>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</si>
  <si>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</si>
  <si>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</si>
  <si>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</si>
  <si>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</si>
  <si>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</si>
  <si>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</si>
  <si>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</si>
  <si>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</si>
  <si>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</si>
  <si>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</si>
  <si>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</si>
  <si>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</si>
  <si>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</si>
  <si>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</si>
  <si>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</si>
  <si>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</si>
  <si>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</si>
  <si>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</si>
  <si>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</si>
  <si>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</si>
  <si>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</si>
  <si>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</si>
  <si>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</si>
  <si>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</si>
  <si>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</si>
  <si>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</si>
  <si>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</si>
  <si>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</si>
  <si>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</si>
  <si>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</si>
  <si>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</si>
  <si>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</si>
  <si>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</si>
  <si>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</si>
  <si>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</si>
  <si>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</si>
  <si>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</si>
  <si>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</si>
  <si>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</si>
  <si>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</si>
  <si>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</si>
  <si>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</si>
  <si>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</si>
  <si>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</si>
  <si>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</si>
  <si>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</si>
  <si>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</si>
  <si>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</si>
  <si>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</si>
  <si>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</si>
  <si>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</si>
  <si>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</si>
  <si>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</si>
  <si>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</si>
  <si>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</si>
  <si>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</si>
  <si>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</si>
  <si>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</si>
  <si>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</si>
  <si>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</si>
  <si>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</si>
  <si>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</si>
  <si>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</si>
  <si>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</si>
  <si>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</si>
  <si>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</si>
  <si>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</si>
  <si>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</si>
  <si>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</si>
  <si>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</si>
  <si>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</si>
  <si>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</si>
  <si>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</si>
  <si>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</si>
  <si>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</si>
  <si>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</si>
  <si>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</si>
  <si>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</si>
  <si>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</si>
  <si>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</si>
  <si>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</si>
  <si>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</si>
  <si>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</si>
  <si>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</si>
  <si>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</si>
  <si>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</si>
  <si>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</si>
  <si>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</si>
  <si>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</si>
  <si>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</si>
  <si>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</si>
  <si>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</si>
  <si>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</si>
  <si>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</si>
  <si>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</si>
  <si>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</si>
  <si>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</si>
  <si>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</si>
  <si>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</si>
  <si>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</si>
  <si>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</si>
  <si>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</si>
  <si>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</si>
  <si>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</si>
  <si>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</si>
  <si>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</si>
  <si>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</si>
  <si>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</si>
  <si>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</si>
  <si>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</si>
  <si>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</si>
  <si>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</si>
  <si>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</si>
  <si>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</si>
  <si>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</si>
  <si>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</si>
  <si>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</si>
  <si>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</si>
  <si>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</si>
  <si>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</si>
  <si>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</si>
  <si>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</si>
  <si>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</si>
  <si>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</si>
  <si>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</si>
  <si>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</si>
  <si>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</si>
  <si>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</si>
  <si>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</si>
  <si>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</si>
  <si>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</si>
  <si>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</si>
  <si>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</si>
  <si>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</si>
  <si>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</si>
  <si>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</si>
  <si>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</si>
  <si>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</si>
  <si>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</si>
  <si>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</si>
  <si>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</si>
  <si>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</si>
  <si>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</si>
  <si>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</si>
  <si>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</si>
  <si>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</si>
  <si>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</si>
  <si>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</si>
  <si>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</si>
  <si>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</si>
  <si>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</si>
  <si>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</si>
  <si>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</si>
  <si>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</si>
  <si>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</si>
  <si>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</si>
  <si>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</si>
  <si>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</si>
  <si>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</si>
  <si>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</si>
  <si>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</si>
  <si>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</si>
  <si>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</si>
  <si>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</si>
  <si>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</si>
  <si>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</si>
  <si>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</si>
  <si>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</si>
  <si>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</si>
  <si>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</si>
  <si>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</si>
  <si>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</si>
  <si>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</si>
  <si>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</si>
  <si>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</si>
  <si>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</si>
  <si>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</si>
  <si>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</si>
  <si>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</si>
  <si>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</si>
  <si>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</si>
  <si>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</si>
  <si>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</si>
  <si>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</si>
  <si>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</si>
  <si>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</si>
  <si>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</si>
  <si>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</si>
  <si>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</si>
  <si>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</si>
  <si>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</si>
  <si>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</si>
  <si>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</si>
  <si>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</si>
  <si>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</si>
  <si>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</si>
  <si>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</si>
  <si>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</si>
  <si>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</si>
  <si>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</si>
  <si>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</si>
  <si>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</si>
  <si>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</si>
  <si>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</si>
  <si>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</si>
  <si>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</si>
  <si>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</si>
  <si>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</si>
  <si>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</si>
  <si>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</si>
  <si>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</si>
  <si>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</si>
  <si>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</si>
  <si>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</si>
  <si>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</si>
  <si>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</si>
  <si>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</si>
  <si>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</si>
  <si>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</si>
  <si>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</si>
  <si>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</si>
  <si>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</si>
  <si>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</si>
  <si>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</si>
  <si>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</si>
  <si>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</si>
  <si>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</si>
  <si>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</si>
  <si>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</si>
  <si>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</si>
  <si>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</si>
  <si>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</si>
  <si>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</si>
  <si>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</si>
  <si>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</si>
  <si>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</si>
  <si>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</si>
  <si>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</si>
  <si>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</si>
  <si>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</si>
  <si>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</si>
  <si>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</si>
  <si>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</si>
  <si>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</si>
  <si>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</si>
  <si>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</si>
  <si>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</si>
  <si>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</si>
  <si>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</si>
  <si>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</si>
  <si>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</si>
  <si>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</si>
  <si>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</si>
  <si>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</si>
  <si>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</si>
  <si>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</si>
  <si>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</si>
  <si>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</si>
  <si>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</si>
  <si>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</si>
  <si>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</si>
  <si>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</si>
  <si>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</si>
  <si>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</si>
  <si>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</si>
  <si>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</si>
  <si>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</si>
  <si>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</si>
  <si>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</si>
  <si>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</si>
  <si>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</si>
  <si>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</si>
  <si>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</si>
  <si>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</si>
  <si>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</si>
  <si>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</si>
  <si>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</si>
  <si>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</si>
  <si>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</si>
  <si>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</si>
  <si>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</si>
  <si>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</si>
  <si>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</si>
  <si>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</si>
  <si>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</si>
  <si>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</si>
  <si>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</si>
  <si>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</si>
  <si>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</si>
  <si>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</si>
  <si>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</si>
  <si>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</si>
  <si>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</si>
  <si>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</si>
  <si>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</si>
  <si>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</si>
  <si>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</si>
  <si>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</si>
  <si>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</si>
  <si>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</si>
  <si>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</si>
  <si>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</si>
  <si>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</si>
  <si>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</si>
  <si>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</si>
  <si>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</si>
  <si>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</si>
  <si>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</si>
  <si>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</si>
  <si>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</si>
  <si>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</si>
  <si>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</si>
  <si>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</si>
  <si>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</si>
  <si>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</si>
  <si>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</si>
  <si>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</si>
  <si>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</si>
  <si>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</si>
  <si>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</si>
  <si>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</si>
  <si>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</si>
  <si>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</si>
  <si>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</si>
  <si>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</si>
  <si>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</si>
  <si>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</si>
  <si>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</si>
  <si>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</si>
  <si>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</si>
  <si>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</si>
  <si>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</si>
  <si>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</si>
  <si>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</si>
  <si>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</si>
  <si>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</si>
  <si>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</si>
  <si>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</si>
  <si>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</si>
  <si>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</si>
  <si>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</si>
  <si>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</si>
  <si>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</si>
  <si>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</si>
  <si>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</si>
  <si>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</si>
  <si>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</si>
  <si>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</si>
  <si>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</si>
  <si>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</si>
  <si>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</si>
  <si>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</si>
  <si>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</si>
  <si>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</si>
  <si>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</si>
  <si>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</si>
  <si>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</si>
  <si>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</si>
  <si>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</si>
  <si>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</si>
  <si>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</si>
  <si>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</si>
  <si>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</si>
  <si>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</si>
  <si>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</si>
  <si>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</si>
  <si>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</si>
  <si>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</si>
  <si>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</si>
  <si>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</si>
  <si>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</si>
  <si>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</si>
  <si>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</si>
  <si>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</si>
  <si>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</si>
  <si>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</si>
  <si>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</si>
  <si>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</si>
  <si>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</si>
  <si>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</si>
  <si>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</si>
  <si>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</si>
  <si>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</si>
  <si>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</si>
  <si>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</si>
  <si>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</si>
  <si>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</si>
  <si>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</si>
  <si>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</si>
  <si>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</si>
  <si>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</si>
  <si>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</si>
  <si>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</si>
  <si>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</si>
  <si>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</si>
  <si>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</si>
  <si>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</si>
  <si>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</si>
  <si>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</si>
  <si>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</si>
  <si>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</si>
  <si>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</si>
  <si>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</si>
  <si>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</si>
  <si>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</si>
  <si>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</si>
  <si>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</si>
  <si>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</si>
  <si>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</si>
  <si>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</si>
  <si>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</si>
  <si>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</si>
  <si>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</si>
  <si>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</si>
  <si>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</si>
  <si>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</si>
  <si>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</si>
  <si>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</si>
  <si>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</si>
  <si>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</si>
  <si>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</si>
  <si>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</si>
  <si>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</si>
  <si>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</si>
  <si>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</si>
  <si>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</si>
  <si>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</si>
  <si>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</si>
  <si>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</si>
  <si>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</si>
  <si>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</si>
  <si>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</si>
  <si>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</si>
  <si>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</si>
  <si>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</si>
  <si>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</si>
  <si>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</si>
  <si>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</si>
  <si>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</si>
  <si>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</si>
  <si>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</si>
  <si>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</si>
  <si>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</si>
  <si>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</si>
  <si>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</si>
  <si>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</si>
  <si>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</si>
  <si>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</si>
  <si>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</si>
  <si>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</si>
  <si>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</si>
  <si>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</si>
  <si>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</si>
  <si>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</si>
  <si>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</si>
  <si>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</si>
  <si>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</si>
  <si>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</si>
  <si>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</si>
  <si>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</si>
  <si>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</si>
  <si>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</si>
  <si>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</si>
  <si>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</si>
  <si>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</si>
  <si>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</si>
  <si>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</si>
  <si>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</si>
  <si>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</si>
  <si>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</si>
  <si>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</si>
  <si>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</si>
  <si>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</si>
  <si>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</si>
  <si>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</si>
  <si>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</si>
  <si>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</si>
  <si>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</si>
  <si>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</si>
  <si>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</si>
  <si>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</si>
  <si>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</si>
  <si>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</si>
  <si>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</si>
  <si>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</si>
  <si>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</si>
  <si>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</si>
  <si>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</si>
  <si>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</si>
  <si>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</si>
  <si>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</si>
  <si>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</si>
  <si>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</si>
  <si>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</si>
  <si>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</si>
  <si>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</si>
  <si>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</si>
  <si>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</si>
  <si>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</si>
  <si>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</si>
  <si>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</si>
  <si>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</si>
  <si>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</si>
  <si>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</si>
  <si>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</si>
  <si>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</si>
  <si>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</si>
  <si>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</si>
  <si>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</si>
  <si>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</si>
  <si>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</si>
  <si>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</si>
  <si>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</si>
  <si>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</si>
  <si>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</si>
  <si>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</si>
  <si>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</si>
  <si>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</si>
  <si>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</si>
  <si>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</si>
  <si>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</si>
  <si>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</si>
  <si>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</si>
  <si>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</si>
  <si>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</si>
  <si>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</si>
  <si>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</si>
  <si>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</si>
  <si>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</si>
  <si>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</si>
  <si>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</si>
  <si>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</si>
  <si>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</si>
  <si>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</si>
  <si>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</si>
  <si>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</si>
  <si>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</si>
  <si>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</si>
  <si>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</si>
  <si>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</si>
  <si>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</si>
  <si>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</si>
  <si>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</si>
  <si>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</si>
  <si>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</si>
  <si>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</si>
  <si>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</si>
  <si>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</si>
  <si>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</si>
  <si>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</si>
  <si>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</si>
  <si>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</si>
  <si>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</si>
  <si>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</si>
  <si>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</si>
  <si>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</si>
  <si>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</si>
  <si>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</si>
  <si>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</si>
  <si>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</si>
  <si>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</si>
  <si>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</si>
  <si>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</si>
  <si>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</si>
  <si>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</si>
  <si>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</si>
  <si>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</si>
  <si>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</si>
  <si>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</si>
  <si>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</si>
  <si>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</si>
  <si>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</si>
  <si>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</si>
  <si>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</si>
  <si>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</si>
  <si>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</si>
  <si>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</si>
  <si>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</si>
  <si>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</si>
  <si>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</si>
  <si>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</si>
  <si>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</si>
  <si>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</si>
  <si>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</si>
  <si>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</si>
  <si>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</si>
  <si>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</si>
  <si>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</si>
  <si>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</si>
  <si>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</si>
  <si>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</si>
  <si>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</si>
  <si>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</si>
  <si>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</si>
  <si>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</si>
  <si>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</si>
  <si>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</si>
  <si>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</si>
  <si>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</si>
  <si>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</si>
  <si>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</si>
  <si>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</si>
  <si>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</si>
  <si>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</si>
  <si>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</si>
  <si>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</si>
  <si>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</si>
  <si>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</si>
  <si>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</si>
  <si>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</si>
  <si>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</si>
  <si>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</si>
  <si>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</si>
  <si>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</si>
  <si>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</si>
  <si>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</si>
  <si>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</si>
  <si>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</si>
  <si>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</si>
  <si>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</si>
  <si>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</si>
  <si>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</si>
  <si>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</si>
  <si>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</si>
  <si>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</si>
  <si>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</si>
  <si>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</si>
  <si>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</si>
  <si>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</si>
  <si>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</si>
  <si>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</si>
  <si>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</si>
  <si>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</si>
  <si>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</si>
  <si>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</si>
  <si>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</si>
  <si>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</si>
  <si>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</si>
  <si>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</si>
  <si>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</si>
  <si>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</si>
  <si>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</si>
  <si>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</si>
  <si>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</si>
  <si>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</si>
  <si>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</si>
  <si>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</si>
  <si>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</si>
  <si>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</si>
  <si>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</si>
  <si>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</si>
  <si>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</si>
  <si>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</si>
  <si>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</si>
  <si>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</si>
  <si>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</si>
  <si>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</si>
  <si>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</si>
  <si>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</si>
  <si>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</si>
  <si>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</si>
  <si>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</si>
  <si>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</si>
  <si>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</si>
  <si>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</si>
  <si>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</si>
  <si>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</si>
  <si>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</si>
  <si>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</si>
  <si>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</si>
  <si>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</si>
  <si>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</si>
  <si>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</si>
  <si>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</si>
  <si>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</si>
  <si>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</si>
  <si>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</si>
  <si>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</si>
  <si>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</si>
  <si>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</si>
  <si>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</si>
  <si>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</si>
  <si>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</si>
  <si>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</si>
  <si>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</si>
  <si>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</si>
  <si>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</si>
  <si>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</si>
  <si>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</si>
  <si>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</si>
  <si>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</si>
  <si>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</si>
  <si>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</si>
  <si>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</si>
  <si>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</si>
  <si>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</si>
  <si>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</si>
  <si>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</si>
  <si>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</si>
  <si>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</si>
  <si>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</si>
  <si>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</si>
  <si>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</si>
  <si>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</si>
  <si>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</si>
  <si>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</si>
  <si>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</si>
  <si>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</si>
  <si>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</si>
  <si>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</si>
  <si>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</si>
  <si>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</si>
  <si>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</si>
  <si>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</si>
  <si>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</si>
  <si>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</si>
  <si>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</si>
  <si>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</si>
  <si>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</si>
  <si>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</si>
  <si>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</si>
  <si>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</si>
  <si>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</si>
  <si>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</si>
  <si>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</si>
  <si>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</si>
  <si>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</si>
  <si>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</si>
  <si>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</si>
  <si>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</si>
  <si>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</si>
  <si>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</si>
  <si>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</si>
  <si>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</si>
  <si>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</si>
  <si>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</si>
  <si>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</si>
  <si>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</si>
  <si>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</si>
  <si>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</si>
  <si>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</si>
  <si>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</si>
  <si>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</si>
  <si>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</si>
  <si>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</si>
  <si>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</si>
  <si>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</si>
  <si>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</si>
  <si>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</si>
  <si>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</si>
  <si>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</si>
  <si>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</si>
  <si>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</si>
  <si>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</si>
  <si>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</si>
  <si>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</si>
  <si>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</si>
  <si>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</si>
  <si>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</si>
  <si>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</si>
  <si>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</si>
  <si>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</si>
  <si>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</si>
  <si>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</si>
  <si>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</si>
  <si>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</si>
  <si>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</si>
  <si>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</si>
  <si>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</si>
  <si>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</si>
  <si>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</si>
  <si>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</si>
  <si>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</si>
  <si>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</si>
  <si>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</si>
  <si>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</si>
  <si>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</si>
  <si>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</si>
  <si>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</si>
  <si>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</si>
  <si>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</si>
  <si>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</si>
  <si>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</si>
  <si>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</si>
  <si>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</si>
  <si>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</si>
  <si>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</si>
  <si>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</si>
  <si>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</si>
  <si>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</si>
  <si>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</si>
  <si>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</si>
  <si>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</si>
  <si>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</si>
  <si>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</si>
  <si>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</si>
  <si>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</si>
  <si>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</si>
  <si>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</si>
  <si>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</si>
  <si>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</si>
  <si>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</si>
  <si>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</si>
  <si>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</si>
  <si>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</si>
  <si>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</si>
  <si>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</si>
  <si>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</si>
  <si>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</si>
  <si>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</si>
  <si>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</si>
  <si>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</si>
  <si>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</si>
  <si>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</si>
  <si>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</si>
  <si>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</si>
  <si>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</si>
  <si>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</si>
  <si>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</si>
  <si>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</si>
  <si>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</si>
  <si>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</si>
  <si>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</si>
  <si>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</si>
  <si>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</si>
  <si>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</si>
  <si>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</si>
  <si>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</si>
  <si>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</si>
  <si>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</si>
  <si>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</si>
  <si>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</si>
  <si>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</si>
  <si>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</si>
  <si>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</si>
  <si>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</si>
  <si>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</si>
  <si>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</si>
  <si>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</si>
  <si>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</si>
  <si>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</si>
  <si>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</si>
  <si>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</si>
  <si>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</si>
  <si>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</si>
  <si>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</si>
  <si>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</si>
  <si>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</si>
  <si>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</si>
  <si>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</si>
  <si>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</si>
  <si>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</si>
  <si>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</si>
  <si>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</si>
  <si>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</si>
  <si>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</si>
  <si>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</si>
  <si>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</si>
  <si>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</si>
  <si>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</si>
  <si>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</si>
  <si>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</si>
  <si>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</si>
  <si>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</si>
  <si>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</si>
  <si>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</si>
  <si>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</si>
  <si>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</si>
  <si>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</si>
  <si>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</si>
  <si>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</si>
  <si>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</si>
  <si>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</si>
  <si>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</si>
  <si>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</si>
  <si>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</si>
  <si>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</si>
  <si>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</si>
  <si>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</si>
  <si>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</si>
  <si>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</si>
  <si>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</si>
  <si>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</si>
  <si>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</si>
  <si>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</si>
  <si>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</si>
  <si>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</si>
  <si>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</si>
  <si>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</si>
  <si>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</si>
  <si>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</si>
  <si>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</si>
  <si>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</si>
  <si>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</si>
  <si>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</si>
  <si>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</si>
  <si>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</si>
  <si>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</si>
  <si>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</si>
  <si>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</si>
  <si>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</si>
  <si>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</si>
  <si>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</si>
  <si>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</si>
  <si>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</si>
  <si>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</si>
  <si>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</si>
  <si>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</si>
  <si>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</si>
  <si>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</si>
  <si>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</si>
  <si>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</si>
  <si>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</si>
  <si>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</si>
  <si>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</si>
  <si>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</si>
  <si>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</si>
  <si>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</si>
  <si>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</si>
  <si>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</si>
  <si>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</si>
  <si>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</si>
  <si>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</si>
  <si>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</si>
  <si>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</si>
  <si>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</si>
  <si>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</si>
  <si>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</si>
  <si>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</si>
  <si>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</si>
  <si>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</si>
  <si>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</si>
  <si>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</si>
  <si>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</si>
  <si>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</si>
  <si>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</si>
  <si>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</si>
  <si>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</si>
  <si>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</si>
  <si>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</si>
  <si>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</si>
  <si>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</si>
  <si>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</si>
  <si>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</si>
  <si>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</si>
  <si>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</si>
  <si>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</si>
  <si>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</si>
  <si>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</si>
  <si>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</si>
  <si>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</si>
  <si>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</si>
  <si>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</si>
  <si>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</si>
  <si>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</si>
  <si>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</si>
  <si>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</si>
  <si>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</si>
  <si>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</si>
  <si>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</si>
  <si>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</si>
  <si>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</si>
  <si>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</si>
  <si>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</si>
  <si>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</si>
  <si>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</si>
  <si>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</si>
  <si>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</si>
  <si>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</si>
  <si>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</si>
  <si>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</si>
  <si>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</si>
  <si>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</si>
  <si>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</si>
  <si>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</si>
  <si>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</si>
  <si>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</si>
  <si>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</si>
  <si>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</si>
  <si>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</si>
  <si>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</si>
  <si>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</si>
  <si>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</si>
  <si>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</si>
  <si>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</si>
  <si>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</si>
  <si>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</si>
  <si>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</si>
  <si>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</si>
  <si>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</si>
  <si>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</si>
  <si>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</si>
  <si>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</si>
  <si>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</si>
  <si>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</si>
  <si>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</si>
  <si>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</si>
  <si>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</si>
  <si>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</si>
  <si>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</si>
  <si>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</si>
  <si>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</si>
  <si>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</si>
  <si>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</si>
  <si>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</si>
  <si>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</si>
  <si>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</si>
  <si>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</si>
  <si>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</si>
  <si>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</si>
  <si>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</si>
  <si>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</si>
  <si>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</si>
  <si>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</si>
  <si>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</si>
  <si>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</si>
  <si>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</si>
  <si>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</si>
  <si>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</si>
  <si>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</si>
  <si>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</si>
  <si>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</si>
  <si>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</si>
  <si>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</si>
  <si>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</si>
  <si>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</si>
  <si>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</si>
  <si>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</si>
  <si>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</si>
  <si>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</si>
  <si>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</si>
  <si>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</si>
  <si>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</si>
  <si>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</si>
  <si>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</si>
  <si>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</si>
  <si>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</si>
  <si>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</si>
  <si>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</si>
  <si>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</si>
  <si>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</si>
  <si>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</si>
  <si>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</si>
  <si>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</si>
  <si>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</si>
  <si>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</si>
  <si>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</si>
  <si>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</si>
  <si>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</si>
  <si>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</si>
  <si>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</si>
  <si>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</si>
  <si>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</si>
  <si>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</si>
  <si>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</si>
  <si>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</si>
  <si>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</si>
  <si>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</si>
  <si>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</si>
  <si>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</si>
  <si>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</si>
  <si>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</si>
  <si>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</si>
  <si>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</si>
  <si>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</si>
  <si>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</si>
  <si>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</si>
  <si>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</si>
  <si>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</si>
  <si>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</si>
  <si>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</si>
  <si>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</si>
  <si>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</si>
  <si>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</si>
  <si>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</si>
  <si>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</si>
  <si>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</si>
  <si>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</si>
  <si>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</si>
  <si>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</si>
  <si>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</si>
  <si>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</si>
  <si>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</si>
  <si>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</si>
  <si>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</si>
  <si>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</si>
  <si>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</si>
  <si>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</si>
  <si>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</si>
  <si>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</si>
  <si>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</si>
  <si>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</si>
  <si>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</si>
  <si>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</si>
  <si>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</si>
  <si>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</si>
  <si>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</si>
  <si>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</si>
  <si>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</si>
  <si>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</si>
  <si>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</si>
  <si>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</si>
  <si>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</si>
  <si>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</si>
  <si>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</si>
  <si>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</si>
  <si>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</si>
  <si>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</si>
  <si>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</si>
  <si>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</si>
  <si>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</si>
  <si>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</si>
  <si>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</si>
  <si>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</si>
  <si>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</si>
  <si>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</si>
  <si>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</si>
  <si>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</si>
  <si>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</si>
  <si>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</si>
  <si>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</si>
  <si>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</si>
  <si>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</si>
  <si>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</si>
  <si>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</si>
  <si>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</si>
  <si>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</si>
  <si>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</si>
  <si>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</si>
  <si>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</si>
  <si>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</si>
  <si>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</si>
  <si>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</si>
  <si>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</si>
  <si>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</si>
  <si>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</si>
  <si>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</si>
  <si>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</si>
  <si>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</si>
  <si>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</si>
  <si>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</si>
  <si>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</si>
  <si>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</si>
  <si>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</si>
  <si>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</si>
  <si>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</si>
  <si>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</si>
  <si>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</si>
  <si>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</si>
  <si>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</si>
  <si>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</si>
  <si>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</si>
  <si>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</si>
  <si>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</si>
  <si>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</si>
  <si>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</si>
  <si>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</si>
  <si>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</si>
  <si>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</si>
  <si>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</si>
  <si>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</si>
  <si>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</si>
  <si>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</si>
  <si>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</si>
  <si>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</si>
  <si>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</si>
  <si>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</si>
  <si>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</si>
  <si>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</si>
  <si>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</si>
  <si>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</si>
  <si>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</si>
  <si>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</si>
  <si>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</si>
  <si>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</si>
  <si>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</si>
  <si>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</si>
  <si>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</si>
  <si>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</si>
  <si>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</si>
  <si>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</si>
  <si>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</si>
  <si>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</si>
  <si>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</si>
  <si>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</si>
  <si>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</si>
  <si>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</si>
  <si>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</si>
  <si>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</si>
  <si>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</si>
  <si>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</si>
  <si>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</si>
  <si>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</si>
  <si>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</si>
  <si>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</si>
  <si>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</si>
  <si>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</si>
  <si>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</si>
  <si>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</si>
  <si>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</si>
  <si>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</si>
  <si>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</si>
  <si>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</si>
  <si>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</si>
  <si>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</si>
  <si>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</si>
  <si>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</si>
  <si>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</si>
  <si>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</si>
  <si>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</si>
  <si>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</si>
  <si>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</si>
  <si>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</si>
  <si>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</si>
  <si>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</si>
  <si>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</si>
  <si>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</si>
  <si>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</si>
  <si>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</si>
  <si>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</si>
  <si>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</si>
  <si>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</si>
  <si>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</si>
  <si>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</si>
  <si>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</si>
  <si>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</si>
  <si>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</si>
  <si>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</si>
  <si>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</si>
  <si>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</si>
  <si>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</si>
  <si>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</si>
  <si>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</si>
  <si>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</si>
  <si>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</si>
  <si>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</si>
  <si>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</si>
  <si>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</si>
  <si>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</si>
  <si>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</si>
  <si>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</si>
  <si>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</si>
  <si>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</si>
  <si>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</si>
  <si>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</si>
  <si>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</si>
  <si>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</si>
  <si>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</si>
  <si>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</si>
  <si>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</si>
  <si>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</si>
  <si>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</si>
  <si>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</si>
  <si>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</si>
  <si>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</si>
  <si>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</si>
  <si>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</si>
  <si>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</si>
  <si>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</si>
  <si>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</si>
  <si>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</si>
  <si>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</si>
  <si>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</si>
  <si>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</si>
  <si>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</si>
  <si>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</si>
  <si>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</si>
  <si>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</si>
  <si>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</si>
  <si>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</si>
  <si>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</si>
  <si>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</si>
  <si>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</si>
  <si>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</si>
  <si>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</si>
  <si>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</si>
  <si>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</si>
  <si>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</si>
  <si>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</si>
  <si>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</si>
  <si>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</si>
  <si>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</si>
  <si>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</si>
  <si>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</si>
  <si>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</si>
  <si>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</si>
  <si>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</si>
  <si>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</si>
  <si>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</si>
  <si>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</si>
  <si>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</si>
  <si>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</si>
  <si>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</si>
  <si>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</si>
  <si>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</si>
  <si>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</si>
  <si>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</si>
  <si>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</si>
  <si>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</si>
  <si>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</si>
  <si>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</si>
  <si>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</si>
  <si>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</si>
  <si>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</si>
  <si>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</si>
  <si>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</si>
  <si>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</si>
  <si>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</si>
  <si>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</si>
  <si>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</si>
  <si>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</si>
  <si>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</si>
  <si>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</si>
  <si>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</si>
  <si>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</si>
  <si>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</si>
  <si>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</si>
  <si>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</si>
  <si>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</si>
  <si>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</si>
  <si>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</si>
  <si>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</si>
  <si>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</si>
  <si>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</si>
  <si>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</si>
  <si>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</si>
  <si>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</si>
  <si>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</si>
  <si>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</si>
  <si>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</si>
  <si>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</si>
  <si>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</si>
  <si>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</si>
  <si>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</si>
  <si>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</si>
  <si>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</si>
  <si>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</si>
  <si>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</si>
  <si>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</si>
  <si>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</si>
  <si>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</si>
  <si>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</si>
  <si>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</si>
  <si>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</si>
  <si>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</si>
  <si>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</si>
  <si>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</si>
  <si>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</si>
  <si>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</si>
  <si>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</si>
  <si>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</si>
  <si>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</si>
  <si>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</si>
  <si>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</si>
  <si>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</si>
  <si>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</si>
  <si>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</si>
  <si>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</si>
  <si>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</si>
  <si>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</si>
  <si>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</si>
  <si>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</si>
  <si>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</si>
  <si>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</si>
  <si>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</si>
  <si>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</si>
  <si>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</si>
  <si>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</si>
  <si>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</si>
  <si>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</si>
  <si>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</si>
  <si>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</si>
  <si>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</si>
  <si>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</si>
  <si>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</si>
  <si>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</si>
  <si>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</si>
  <si>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</si>
  <si>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</si>
  <si>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</si>
  <si>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</si>
  <si>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</si>
  <si>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</si>
  <si>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</si>
  <si>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</si>
  <si>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</si>
  <si>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</si>
  <si>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</si>
  <si>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</si>
  <si>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</si>
  <si>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</si>
  <si>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</si>
  <si>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</si>
  <si>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</si>
  <si>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</si>
  <si>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</si>
  <si>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</si>
  <si>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</si>
  <si>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</si>
  <si>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</si>
  <si>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</si>
  <si>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</si>
  <si>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</si>
  <si>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</si>
  <si>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</si>
  <si>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</si>
  <si>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</si>
  <si>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</si>
  <si>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</si>
  <si>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</si>
  <si>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</si>
  <si>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</si>
  <si>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</si>
  <si>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</si>
  <si>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</si>
  <si>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</si>
  <si>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</si>
  <si>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</si>
  <si>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</si>
  <si>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</si>
  <si>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</si>
  <si>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</si>
  <si>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</si>
  <si>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</si>
  <si>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</si>
  <si>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</si>
  <si>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</si>
  <si>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</si>
  <si>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</si>
  <si>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</si>
  <si>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</si>
  <si>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</si>
  <si>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</si>
  <si>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</si>
  <si>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</si>
  <si>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</si>
  <si>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</si>
  <si>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</si>
  <si>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</si>
  <si>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</si>
  <si>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</si>
  <si>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</si>
  <si>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</si>
  <si>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</si>
  <si>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</si>
  <si>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</si>
  <si>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</si>
  <si>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</si>
  <si>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</si>
  <si>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</si>
  <si>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</si>
  <si>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</si>
  <si>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</si>
  <si>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</si>
  <si>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</si>
  <si>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</si>
  <si>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</si>
  <si>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</si>
  <si>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</si>
  <si>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</si>
  <si>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</si>
  <si>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</si>
  <si>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</si>
  <si>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</si>
  <si>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</si>
  <si>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</si>
  <si>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</si>
  <si>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</si>
  <si>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</si>
  <si>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</si>
  <si>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</si>
  <si>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</si>
  <si>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</si>
  <si>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</si>
  <si>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</si>
  <si>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</si>
  <si>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</si>
  <si>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</si>
  <si>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</si>
  <si>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</si>
  <si>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</si>
  <si>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</si>
  <si>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</si>
  <si>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</si>
  <si>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</si>
  <si>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</si>
  <si>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</si>
  <si>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</si>
  <si>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</si>
  <si>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</si>
  <si>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</si>
  <si>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</si>
  <si>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</si>
  <si>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</si>
  <si>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</si>
  <si>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</si>
  <si>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</si>
  <si>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</si>
  <si>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</si>
  <si>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</si>
  <si>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</si>
  <si>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</si>
  <si>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</si>
  <si>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</si>
  <si>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</si>
  <si>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</si>
  <si>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</si>
  <si>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</si>
  <si>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</si>
  <si>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</si>
  <si>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</si>
  <si>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</si>
  <si>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</si>
  <si>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</si>
  <si>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</si>
  <si>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</si>
  <si>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</si>
  <si>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</si>
  <si>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</si>
  <si>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</si>
  <si>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</si>
  <si>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</si>
  <si>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</si>
  <si>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</si>
  <si>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</si>
  <si>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</si>
  <si>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</si>
  <si>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</si>
  <si>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</si>
  <si>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</si>
  <si>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</si>
  <si>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</si>
  <si>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</si>
  <si>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</si>
  <si>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</si>
  <si>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</si>
  <si>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</si>
  <si>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</si>
  <si>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</si>
  <si>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</si>
  <si>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</si>
  <si>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</si>
  <si>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</si>
  <si>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</si>
  <si>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</si>
  <si>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</si>
  <si>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</si>
  <si>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</si>
  <si>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</si>
  <si>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</si>
  <si>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</si>
  <si>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</si>
  <si>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</si>
  <si>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</si>
  <si>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</si>
  <si>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</si>
  <si>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</si>
  <si>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</si>
  <si>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</si>
  <si>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</si>
  <si>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</si>
  <si>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</si>
  <si>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</si>
  <si>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</si>
  <si>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</si>
  <si>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</si>
  <si>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</si>
  <si>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</si>
  <si>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</si>
  <si>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</si>
  <si>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</si>
  <si>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</si>
  <si>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</si>
  <si>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</si>
  <si>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</si>
  <si>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</si>
  <si>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</si>
  <si>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</si>
  <si>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</si>
  <si>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</si>
  <si>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</si>
  <si>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</si>
  <si>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</si>
  <si>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</si>
  <si>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</si>
  <si>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</si>
  <si>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</si>
  <si>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</si>
  <si>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</si>
  <si>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</si>
  <si>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</si>
  <si>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</si>
  <si>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</si>
  <si>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</si>
  <si>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</si>
  <si>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</si>
  <si>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</si>
  <si>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</si>
  <si>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</si>
  <si>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</si>
  <si>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</si>
  <si>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</si>
  <si>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</si>
  <si>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</si>
  <si>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</si>
  <si>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</si>
  <si>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</si>
  <si>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</si>
  <si>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</si>
  <si>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</si>
  <si>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</si>
  <si>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</si>
  <si>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</si>
  <si>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</si>
  <si>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</si>
  <si>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</si>
  <si>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</si>
  <si>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</si>
  <si>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</si>
  <si>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</si>
  <si>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</si>
  <si>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</si>
  <si>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</si>
  <si>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</si>
  <si>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</si>
  <si>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</si>
  <si>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</si>
  <si>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</si>
  <si>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</si>
  <si>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</si>
  <si>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</si>
  <si>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</si>
  <si>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</si>
  <si>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</si>
  <si>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</si>
  <si>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</si>
  <si>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</si>
  <si>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</si>
  <si>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</si>
  <si>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</si>
  <si>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</si>
  <si>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</si>
  <si>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</si>
  <si>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</si>
  <si>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</si>
  <si>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</si>
  <si>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</si>
  <si>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</si>
  <si>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</si>
  <si>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</si>
  <si>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</si>
  <si>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</si>
  <si>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</si>
  <si>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</si>
  <si>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</si>
  <si>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</si>
  <si>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</si>
  <si>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</si>
  <si>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</si>
  <si>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</si>
  <si>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</si>
  <si>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</si>
  <si>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</si>
  <si>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</si>
  <si>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</si>
  <si>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</si>
  <si>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</si>
  <si>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</si>
  <si>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</si>
  <si>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</si>
  <si>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</si>
  <si>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</si>
  <si>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</si>
  <si>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</si>
  <si>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</si>
  <si>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</si>
  <si>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</si>
  <si>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</si>
  <si>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</si>
  <si>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</si>
  <si>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</si>
  <si>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</si>
  <si>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</si>
  <si>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</si>
  <si>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</si>
  <si>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</si>
  <si>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</si>
  <si>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</si>
  <si>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</si>
  <si>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</si>
  <si>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</si>
  <si>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</si>
  <si>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</si>
  <si>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</si>
  <si>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</si>
  <si>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</si>
  <si>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</si>
  <si>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</si>
  <si>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</si>
  <si>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</si>
  <si>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</si>
  <si>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</si>
  <si>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</si>
  <si>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</si>
  <si>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</si>
  <si>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</si>
  <si>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</si>
  <si>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</si>
  <si>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</si>
  <si>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</si>
  <si>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</si>
  <si>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</si>
  <si>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</si>
  <si>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</si>
  <si>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</si>
  <si>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</si>
  <si>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</si>
  <si>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</si>
  <si>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</si>
  <si>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</si>
  <si>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</si>
  <si>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</si>
  <si>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</si>
  <si>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</si>
  <si>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</si>
  <si>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</si>
  <si>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</si>
  <si>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</si>
  <si>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</si>
  <si>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</si>
  <si>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</si>
  <si>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</si>
  <si>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</si>
  <si>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</si>
  <si>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</si>
  <si>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</si>
  <si>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</si>
  <si>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</si>
  <si>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</si>
  <si>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</si>
  <si>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</si>
  <si>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</si>
  <si>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</si>
  <si>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</si>
  <si>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</si>
  <si>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</si>
  <si>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</si>
  <si>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</si>
  <si>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</si>
  <si>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</si>
  <si>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</si>
  <si>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</si>
  <si>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</si>
  <si>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</si>
  <si>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</si>
  <si>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</si>
  <si>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</si>
  <si>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</si>
  <si>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</si>
  <si>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</si>
  <si>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</si>
  <si>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</si>
  <si>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</si>
  <si>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</si>
  <si>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</si>
  <si>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</si>
  <si>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</si>
  <si>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</si>
  <si>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</si>
  <si>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</si>
  <si>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</si>
  <si>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</si>
  <si>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</si>
  <si>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</si>
  <si>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</si>
  <si>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</si>
  <si>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</si>
  <si>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</si>
  <si>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</si>
  <si>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</si>
  <si>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</si>
  <si>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</si>
  <si>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</si>
  <si>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</si>
  <si>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</si>
  <si>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</si>
  <si>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</si>
  <si>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</si>
  <si>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</si>
  <si>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</si>
  <si>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</si>
  <si>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</si>
  <si>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</si>
  <si>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</si>
  <si>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</si>
  <si>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</si>
  <si>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</si>
  <si>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</si>
  <si>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</si>
  <si>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</si>
  <si>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</si>
  <si>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</si>
  <si>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</si>
  <si>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</si>
  <si>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</si>
  <si>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</si>
  <si>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</si>
  <si>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</si>
  <si>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</si>
  <si>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</si>
  <si>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</si>
  <si>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</si>
  <si>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</si>
  <si>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</si>
  <si>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</si>
  <si>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</si>
  <si>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</si>
  <si>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</si>
  <si>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</si>
  <si>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</si>
  <si>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</si>
  <si>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</si>
  <si>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</si>
  <si>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</si>
  <si>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</si>
  <si>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</si>
  <si>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</si>
  <si>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</si>
  <si>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</si>
  <si>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</si>
  <si>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</si>
  <si>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</si>
  <si>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</si>
  <si>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</si>
  <si>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</si>
  <si>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</si>
  <si>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</si>
  <si>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</si>
  <si>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</si>
  <si>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</si>
  <si>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</si>
  <si>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</si>
  <si>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</si>
  <si>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</si>
  <si>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</si>
  <si>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</si>
  <si>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</si>
  <si>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</si>
  <si>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</si>
  <si>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</si>
  <si>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</si>
  <si>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</si>
  <si>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</si>
  <si>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</si>
  <si>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</si>
  <si>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</si>
  <si>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</si>
  <si>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</si>
  <si>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</si>
  <si>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</si>
  <si>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</si>
  <si>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</si>
  <si>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</si>
  <si>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</si>
  <si>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</si>
  <si>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</si>
  <si>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</si>
  <si>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</si>
  <si>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</si>
  <si>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</si>
  <si>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</si>
  <si>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</si>
  <si>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</si>
  <si>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</si>
  <si>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</si>
  <si>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</si>
  <si>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</si>
  <si>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</si>
  <si>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</si>
  <si>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</si>
  <si>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</si>
  <si>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</si>
  <si>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</si>
  <si>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</si>
  <si>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</si>
  <si>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</si>
  <si>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</si>
  <si>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</si>
  <si>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</si>
  <si>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</si>
  <si>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</si>
  <si>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</si>
  <si>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</si>
  <si>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</si>
  <si>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</si>
  <si>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</si>
  <si>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</si>
  <si>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</si>
  <si>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</si>
  <si>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</si>
  <si>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</si>
  <si>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</si>
  <si>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</si>
  <si>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</si>
  <si>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</si>
  <si>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</si>
  <si>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</si>
  <si>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</si>
  <si>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</si>
  <si>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</si>
  <si>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</si>
  <si>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</si>
  <si>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</si>
  <si>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</si>
  <si>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</si>
  <si>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</si>
  <si>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</si>
  <si>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</si>
  <si>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</si>
  <si>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</si>
  <si>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</si>
  <si>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</si>
  <si>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</si>
  <si>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</si>
  <si>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</si>
  <si>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</si>
  <si>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</si>
  <si>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</si>
  <si>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</si>
  <si>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</si>
  <si>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</si>
  <si>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</si>
  <si>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</si>
  <si>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</si>
  <si>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</si>
  <si>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</si>
  <si>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</si>
  <si>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</si>
  <si>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</si>
  <si>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</si>
  <si>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</si>
  <si>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</si>
  <si>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</si>
  <si>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</si>
  <si>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</si>
  <si>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</si>
  <si>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</si>
  <si>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</si>
  <si>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</si>
  <si>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</si>
  <si>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</si>
  <si>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</si>
  <si>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</si>
  <si>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</si>
  <si>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</si>
  <si>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</si>
  <si>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</si>
  <si>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</si>
  <si>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</si>
  <si>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</si>
  <si>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</si>
  <si>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</si>
  <si>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</si>
  <si>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</si>
  <si>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</si>
  <si>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</si>
  <si>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</si>
  <si>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</si>
  <si>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</si>
  <si>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</si>
  <si>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</si>
  <si>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</si>
  <si>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</si>
  <si>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</si>
  <si>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</si>
  <si>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</si>
  <si>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</si>
  <si>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</si>
  <si>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</si>
  <si>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</si>
  <si>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</si>
  <si>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</si>
  <si>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</si>
  <si>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</si>
  <si>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</si>
  <si>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</si>
  <si>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</si>
  <si>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</si>
  <si>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</si>
  <si>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</si>
  <si>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</si>
  <si>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</si>
  <si>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</si>
  <si>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</si>
  <si>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</si>
  <si>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</si>
  <si>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</si>
  <si>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</si>
  <si>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</si>
  <si>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</si>
  <si>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</si>
  <si>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</si>
  <si>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</si>
  <si>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</si>
  <si>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</si>
  <si>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</si>
  <si>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</si>
  <si>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</si>
  <si>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</si>
  <si>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</si>
  <si>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</si>
  <si>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</si>
  <si>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</si>
  <si>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</si>
  <si>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</si>
  <si>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</si>
  <si>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</si>
  <si>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</si>
  <si>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</si>
  <si>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</si>
  <si>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</si>
  <si>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</si>
  <si>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</si>
  <si>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</si>
  <si>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</si>
  <si>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</si>
  <si>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</si>
  <si>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</si>
  <si>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</si>
  <si>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</si>
  <si>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</si>
  <si>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</si>
  <si>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</si>
  <si>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</si>
  <si>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</si>
  <si>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</si>
  <si>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</si>
  <si>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</si>
  <si>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</si>
  <si>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</si>
  <si>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</si>
  <si>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</si>
  <si>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</si>
  <si>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</si>
  <si>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</si>
  <si>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</si>
  <si>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</si>
  <si>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</si>
  <si>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</si>
  <si>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</si>
  <si>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</si>
  <si>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</si>
  <si>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</si>
  <si>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</si>
  <si>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</si>
  <si>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</si>
  <si>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</si>
  <si>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</si>
  <si>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</si>
  <si>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</si>
  <si>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</si>
  <si>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</si>
  <si>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</si>
  <si>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</si>
  <si>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</si>
  <si>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</si>
  <si>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</si>
  <si>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</si>
  <si>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</si>
  <si>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</si>
  <si>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</si>
  <si>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</si>
  <si>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</si>
  <si>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</si>
  <si>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</si>
  <si>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</si>
  <si>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</si>
  <si>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</si>
  <si>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</si>
  <si>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</si>
  <si>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</si>
  <si>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</si>
  <si>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</si>
  <si>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</si>
  <si>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</si>
  <si>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</si>
  <si>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</si>
  <si>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</si>
  <si>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</si>
  <si>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</si>
  <si>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</si>
  <si>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</si>
  <si>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</si>
  <si>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</si>
  <si>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</si>
  <si>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</si>
  <si>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</si>
  <si>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</si>
  <si>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</si>
  <si>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</si>
  <si>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</si>
  <si>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</si>
  <si>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</si>
  <si>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</si>
  <si>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</si>
  <si>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</si>
  <si>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</si>
  <si>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</si>
  <si>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</si>
  <si>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</si>
  <si>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</si>
  <si>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</si>
  <si>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</si>
  <si>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</si>
  <si>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</si>
  <si>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</si>
  <si>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</si>
  <si>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</si>
  <si>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</si>
  <si>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</si>
  <si>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</si>
  <si>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</si>
  <si>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</si>
  <si>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</si>
  <si>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</si>
  <si>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</si>
  <si>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</si>
  <si>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</si>
  <si>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</si>
  <si>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</si>
  <si>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</si>
  <si>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</si>
  <si>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</si>
  <si>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</si>
  <si>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</si>
  <si>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</si>
  <si>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</si>
  <si>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</si>
  <si>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</si>
  <si>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</si>
  <si>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</si>
  <si>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</si>
  <si>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</si>
  <si>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</si>
  <si>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</si>
  <si>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</si>
  <si>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</si>
  <si>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</si>
  <si>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</si>
  <si>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</si>
  <si>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</si>
  <si>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</si>
  <si>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</si>
  <si>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</si>
  <si>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</si>
  <si>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</si>
  <si>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</si>
  <si>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</si>
  <si>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</si>
  <si>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</si>
  <si>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</si>
  <si>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</si>
  <si>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</si>
  <si>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</si>
  <si>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</si>
  <si>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</si>
  <si>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</si>
  <si>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</si>
  <si>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</si>
  <si>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</si>
  <si>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</si>
  <si>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</si>
  <si>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</si>
  <si>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</si>
  <si>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</si>
  <si>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</si>
  <si>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</si>
  <si>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</si>
  <si>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</si>
  <si>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</si>
  <si>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</si>
  <si>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</si>
  <si>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</si>
  <si>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</si>
  <si>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</si>
  <si>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</si>
  <si>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</si>
  <si>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</si>
  <si>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</si>
  <si>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</si>
  <si>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</si>
  <si>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</si>
  <si>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</si>
  <si>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</si>
  <si>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</si>
  <si>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</si>
  <si>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</si>
  <si>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</si>
  <si>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</si>
  <si>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</si>
  <si>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</si>
  <si>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</si>
  <si>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</si>
  <si>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</si>
  <si>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</si>
  <si>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</si>
  <si>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</si>
  <si>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</si>
  <si>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</si>
  <si>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</si>
  <si>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</si>
  <si>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</si>
  <si>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</si>
  <si>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</si>
  <si>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</si>
  <si>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</si>
  <si>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</si>
  <si>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</si>
  <si>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</si>
  <si>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</si>
  <si>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</si>
  <si>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</si>
  <si>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</si>
  <si>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</si>
  <si>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</si>
  <si>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</si>
  <si>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</si>
  <si>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</si>
  <si>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</si>
  <si>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</si>
  <si>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</si>
  <si>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</si>
  <si>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</si>
  <si>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</si>
  <si>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</si>
  <si>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</si>
  <si>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</si>
  <si>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</si>
  <si>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</si>
  <si>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</si>
  <si>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</si>
  <si>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</si>
  <si>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</si>
  <si>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</si>
  <si>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</si>
  <si>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</si>
  <si>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</si>
  <si>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</si>
  <si>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</si>
  <si>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</si>
  <si>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</si>
  <si>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</si>
  <si>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</si>
  <si>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</si>
  <si>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</si>
  <si>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</si>
  <si>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</si>
  <si>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</si>
  <si>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</si>
  <si>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</si>
  <si>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</si>
  <si>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</si>
  <si>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</si>
  <si>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</si>
  <si>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</si>
  <si>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</si>
  <si>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</si>
  <si>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</si>
  <si>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</si>
  <si>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</si>
  <si>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</si>
  <si>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</si>
  <si>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</si>
  <si>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</si>
  <si>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</si>
  <si>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</si>
  <si>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</si>
  <si>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</si>
  <si>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</si>
  <si>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</si>
  <si>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</si>
  <si>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</si>
  <si>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</si>
  <si>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</si>
  <si>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</si>
  <si>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</si>
  <si>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</si>
  <si>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</si>
  <si>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</si>
  <si>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</si>
  <si>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</si>
  <si>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</si>
  <si>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</si>
  <si>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</si>
  <si>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</si>
  <si>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</si>
  <si>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</si>
  <si>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</si>
  <si>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</si>
  <si>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</si>
  <si>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</si>
  <si>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</si>
  <si>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</si>
  <si>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</si>
  <si>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</si>
  <si>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</si>
  <si>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</si>
  <si>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</si>
  <si>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</si>
  <si>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</si>
  <si>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</si>
  <si>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</si>
  <si>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</si>
  <si>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</si>
  <si>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</si>
  <si>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</si>
  <si>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</si>
  <si>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</si>
  <si>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</si>
  <si>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</si>
  <si>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</si>
  <si>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</si>
  <si>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</si>
  <si>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</si>
  <si>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</si>
  <si>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</si>
  <si>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</si>
  <si>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</si>
  <si>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</si>
  <si>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</si>
  <si>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</si>
  <si>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</si>
  <si>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</si>
  <si>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</si>
  <si>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</si>
  <si>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</si>
  <si>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</si>
  <si>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</si>
  <si>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</si>
  <si>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</si>
  <si>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</si>
  <si>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</si>
  <si>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</si>
  <si>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</si>
  <si>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</si>
  <si>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</si>
  <si>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</si>
  <si>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</si>
  <si>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</si>
  <si>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</si>
  <si>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</si>
  <si>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</si>
  <si>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</si>
  <si>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</si>
  <si>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</si>
  <si>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</si>
  <si>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</si>
  <si>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</si>
  <si>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</si>
  <si>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</si>
  <si>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</si>
  <si>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</si>
  <si>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</si>
  <si>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</si>
  <si>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</si>
  <si>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</si>
  <si>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</si>
  <si>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</si>
  <si>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</si>
  <si>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</si>
  <si>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</si>
  <si>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</si>
  <si>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</si>
  <si>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</si>
  <si>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</si>
  <si>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</si>
  <si>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</si>
  <si>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</si>
  <si>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</si>
  <si>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</si>
  <si>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</si>
  <si>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</si>
  <si>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</si>
  <si>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</si>
  <si>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</si>
  <si>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</si>
  <si>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</si>
  <si>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</si>
  <si>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</si>
  <si>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</si>
  <si>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</si>
  <si>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</si>
  <si>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</si>
  <si>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</si>
  <si>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</si>
  <si>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</si>
  <si>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</si>
  <si>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</si>
  <si>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</si>
  <si>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</si>
  <si>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</si>
  <si>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</si>
  <si>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</si>
  <si>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</si>
  <si>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</si>
  <si>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</si>
  <si>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</si>
  <si>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</si>
  <si>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</si>
  <si>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</si>
  <si>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</si>
  <si>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</si>
  <si>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</si>
  <si>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</si>
  <si>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</si>
  <si>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</si>
  <si>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</si>
  <si>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</si>
  <si>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</si>
  <si>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</si>
  <si>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</si>
  <si>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</si>
  <si>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</si>
  <si>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</si>
  <si>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</si>
  <si>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</si>
  <si>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</si>
  <si>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</si>
  <si>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</si>
  <si>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</si>
  <si>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</si>
  <si>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</si>
  <si>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</si>
  <si>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</si>
  <si>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</si>
  <si>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</si>
  <si>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</si>
  <si>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</si>
  <si>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</si>
  <si>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</si>
  <si>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</si>
  <si>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</si>
  <si>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</si>
  <si>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</si>
  <si>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</si>
  <si>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</si>
  <si>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</si>
  <si>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</si>
  <si>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</si>
  <si>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</si>
  <si>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</si>
  <si>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</si>
  <si>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</si>
  <si>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</si>
  <si>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</si>
  <si>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</si>
  <si>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</si>
  <si>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</si>
  <si>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</si>
  <si>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</si>
  <si>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</si>
  <si>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</si>
  <si>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</si>
  <si>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</si>
  <si>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</si>
  <si>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</si>
  <si>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</si>
  <si>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</si>
  <si>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</si>
  <si>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</si>
  <si>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</si>
  <si>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</si>
  <si>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</si>
  <si>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</si>
  <si>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</si>
  <si>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</si>
  <si>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</si>
  <si>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</si>
  <si>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</si>
  <si>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</si>
  <si>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</si>
  <si>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</si>
  <si>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</si>
  <si>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</si>
  <si>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</si>
  <si>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</si>
  <si>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</si>
  <si>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</si>
  <si>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</si>
  <si>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</si>
  <si>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</si>
  <si>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</si>
  <si>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</si>
  <si>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</si>
  <si>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</si>
  <si>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</si>
  <si>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</si>
  <si>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</si>
  <si>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</si>
  <si>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</si>
  <si>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</si>
  <si>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</si>
  <si>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</si>
  <si>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</si>
  <si>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</si>
  <si>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</si>
  <si>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</si>
  <si>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</si>
  <si>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</si>
  <si>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</si>
  <si>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</si>
  <si>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</si>
  <si>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</si>
  <si>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</si>
  <si>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</si>
  <si>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</si>
  <si>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</si>
  <si>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</si>
  <si>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</si>
  <si>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</si>
  <si>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</si>
  <si>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</si>
  <si>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</si>
  <si>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</si>
  <si>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</si>
  <si>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</si>
  <si>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</si>
  <si>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</si>
  <si>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</si>
  <si>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</si>
  <si>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</si>
  <si>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</si>
  <si>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</si>
  <si>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</si>
  <si>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</si>
  <si>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</si>
  <si>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</si>
  <si>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</si>
  <si>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</si>
  <si>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</si>
  <si>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</si>
  <si>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</si>
  <si>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</si>
  <si>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</si>
  <si>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</si>
  <si>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</si>
  <si>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</si>
  <si>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</si>
  <si>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</si>
  <si>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</si>
  <si>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</si>
  <si>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</si>
  <si>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</si>
  <si>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</si>
  <si>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</si>
  <si>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</si>
  <si>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</si>
  <si>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</si>
  <si>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</si>
  <si>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</si>
  <si>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</si>
  <si>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</si>
  <si>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</si>
  <si>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</si>
  <si>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</si>
  <si>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</si>
  <si>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</si>
  <si>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</si>
  <si>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</si>
  <si>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</si>
  <si>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</si>
  <si>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</si>
  <si>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</si>
  <si>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</si>
  <si>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</si>
  <si>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</si>
  <si>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</si>
  <si>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</si>
  <si>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</si>
  <si>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</si>
  <si>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</si>
  <si>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</si>
  <si>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</si>
  <si>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</si>
  <si>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</si>
  <si>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</si>
  <si>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</si>
  <si>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</si>
  <si>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</si>
  <si>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</si>
  <si>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</si>
  <si>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</si>
  <si>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</si>
  <si>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</si>
  <si>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</si>
  <si>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</si>
  <si>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</si>
  <si>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</si>
  <si>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</si>
  <si>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</si>
  <si>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</si>
  <si>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</si>
  <si>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</si>
  <si>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</si>
  <si>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</si>
  <si>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</si>
  <si>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</si>
  <si>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</si>
  <si>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</si>
  <si>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</si>
  <si>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</si>
  <si>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</si>
  <si>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</si>
  <si>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</si>
  <si>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</si>
  <si>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</si>
  <si>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</si>
  <si>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</si>
  <si>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</si>
  <si>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</si>
  <si>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</si>
  <si>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</si>
  <si>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</si>
  <si>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</si>
  <si>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</si>
  <si>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</si>
  <si>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</si>
  <si>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</si>
  <si>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</si>
  <si>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</si>
  <si>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</si>
  <si>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</si>
  <si>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</si>
  <si>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</si>
  <si>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</si>
  <si>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</si>
  <si>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</si>
  <si>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</si>
  <si>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</si>
  <si>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</si>
  <si>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</si>
  <si>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</si>
  <si>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</si>
  <si>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</si>
  <si>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</si>
  <si>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</si>
  <si>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</si>
  <si>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</si>
  <si>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</si>
  <si>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</si>
  <si>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</si>
  <si>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</si>
  <si>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</si>
  <si>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</si>
  <si>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</si>
  <si>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</si>
  <si>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</si>
  <si>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</si>
  <si>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</si>
  <si>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</si>
  <si>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</si>
  <si>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</si>
  <si>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</si>
  <si>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</si>
  <si>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</si>
  <si>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</si>
  <si>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</si>
  <si>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</si>
  <si>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</si>
  <si>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</si>
  <si>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</si>
  <si>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</si>
  <si>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</si>
  <si>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</si>
  <si>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</si>
  <si>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</si>
  <si>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</si>
  <si>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</si>
  <si>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</si>
  <si>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</si>
  <si>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</si>
  <si>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</si>
  <si>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</si>
  <si>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</si>
  <si>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</si>
  <si>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</si>
  <si>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</si>
  <si>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</si>
  <si>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</si>
  <si>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</si>
  <si>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</si>
  <si>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</si>
  <si>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</si>
  <si>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</si>
  <si>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</si>
  <si>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</si>
  <si>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</si>
  <si>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</si>
  <si>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</si>
  <si>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</si>
  <si>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</si>
  <si>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</si>
  <si>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</si>
  <si>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</si>
  <si>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</si>
  <si>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</si>
  <si>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</si>
  <si>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</si>
  <si>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</si>
  <si>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</si>
  <si>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</si>
  <si>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</si>
  <si>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</si>
  <si>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</si>
  <si>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</si>
  <si>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</si>
  <si>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</si>
  <si>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</si>
  <si>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</si>
  <si>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</si>
  <si>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</si>
  <si>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</si>
  <si>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</si>
  <si>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</si>
  <si>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</si>
  <si>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</si>
  <si>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</si>
  <si>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</si>
  <si>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</si>
  <si>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</si>
  <si>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</si>
  <si>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</si>
  <si>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</si>
  <si>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</si>
  <si>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</si>
  <si>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</si>
  <si>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</si>
  <si>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</si>
  <si>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</si>
  <si>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</si>
  <si>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</si>
  <si>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</si>
  <si>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</si>
  <si>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</si>
  <si>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</si>
  <si>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</si>
  <si>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</si>
  <si>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</si>
  <si>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</si>
  <si>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</si>
  <si>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</si>
  <si>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</si>
  <si>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</si>
  <si>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</si>
  <si>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</si>
  <si>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</si>
  <si>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</si>
  <si>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</si>
  <si>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</si>
  <si>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</si>
  <si>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</si>
  <si>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</si>
  <si>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</si>
  <si>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</si>
  <si>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</si>
  <si>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</si>
  <si>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</si>
  <si>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</si>
  <si>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</si>
  <si>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</si>
  <si>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</si>
  <si>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</si>
  <si>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</si>
  <si>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</si>
  <si>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</si>
  <si>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</si>
  <si>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</si>
  <si>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</si>
  <si>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</si>
  <si>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</si>
  <si>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</si>
  <si>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</si>
  <si>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</si>
  <si>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</si>
  <si>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</si>
  <si>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</si>
  <si>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</si>
  <si>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</si>
  <si>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</si>
  <si>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</si>
  <si>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</si>
  <si>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</si>
  <si>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</si>
  <si>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</si>
  <si>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</si>
  <si>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</si>
  <si>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</si>
  <si>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</si>
  <si>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</si>
  <si>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</si>
  <si>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</si>
  <si>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</si>
  <si>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</si>
  <si>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</si>
  <si>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</si>
  <si>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</si>
  <si>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</si>
  <si>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</si>
  <si>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</si>
  <si>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</si>
  <si>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</si>
  <si>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</si>
  <si>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</si>
  <si>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</si>
  <si>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</si>
  <si>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</si>
  <si>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</si>
  <si>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</si>
  <si>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</si>
  <si>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</si>
  <si>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</si>
  <si>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</si>
  <si>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</si>
  <si>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</si>
  <si>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</si>
  <si>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</si>
  <si>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</si>
  <si>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</si>
  <si>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</si>
  <si>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</si>
  <si>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</si>
  <si>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</si>
  <si>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</si>
  <si>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</si>
  <si>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</si>
  <si>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</si>
  <si>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</si>
  <si>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</si>
  <si>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</si>
  <si>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</si>
  <si>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</si>
  <si>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</si>
  <si>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</si>
  <si>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</si>
  <si>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</si>
  <si>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</si>
  <si>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</si>
  <si>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</si>
  <si>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</si>
  <si>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</si>
  <si>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</si>
  <si>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</si>
  <si>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</si>
  <si>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</si>
  <si>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</si>
  <si>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</si>
  <si>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</si>
  <si>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</si>
  <si>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</si>
  <si>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</si>
  <si>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</si>
  <si>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</si>
  <si>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</si>
  <si>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</si>
  <si>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</si>
  <si>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</si>
  <si>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</si>
  <si>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</si>
  <si>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</si>
  <si>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</si>
  <si>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</si>
  <si>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</si>
  <si>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</si>
  <si>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</si>
  <si>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</si>
  <si>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</si>
  <si>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</si>
  <si>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</si>
  <si>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</si>
  <si>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</si>
  <si>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</si>
  <si>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</si>
  <si>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</si>
  <si>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</si>
  <si>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</si>
  <si>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</si>
  <si>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</si>
  <si>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</si>
  <si>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</si>
  <si>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</si>
  <si>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</si>
  <si>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</si>
  <si>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</si>
  <si>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</si>
  <si>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</si>
  <si>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</si>
  <si>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</si>
  <si>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</si>
  <si>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</si>
  <si>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</si>
  <si>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</si>
  <si>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</si>
  <si>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</si>
  <si>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</si>
  <si>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</si>
  <si>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</si>
  <si>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</si>
  <si>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</si>
  <si>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</si>
  <si>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</si>
  <si>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</si>
  <si>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</si>
  <si>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</si>
  <si>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</si>
  <si>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</si>
  <si>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</si>
  <si>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</si>
  <si>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</si>
  <si>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</si>
  <si>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</si>
  <si>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</si>
  <si>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</si>
  <si>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</si>
  <si>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</si>
  <si>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</si>
  <si>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</si>
  <si>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</si>
  <si>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</si>
  <si>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</si>
  <si>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</si>
  <si>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</si>
  <si>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</si>
  <si>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</si>
  <si>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</si>
  <si>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</si>
  <si>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</si>
  <si>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</si>
  <si>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</si>
  <si>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</si>
  <si>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</si>
  <si>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</si>
  <si>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</si>
  <si>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</si>
  <si>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</si>
  <si>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</si>
  <si>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</si>
  <si>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</si>
  <si>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</si>
  <si>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</si>
  <si>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</si>
  <si>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</si>
  <si>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</si>
  <si>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</si>
  <si>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</si>
  <si>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</si>
  <si>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</si>
  <si>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</si>
  <si>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</si>
  <si>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</si>
  <si>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</si>
  <si>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</si>
  <si>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</si>
  <si>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</si>
  <si>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</si>
  <si>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</si>
  <si>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</si>
  <si>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</si>
  <si>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</si>
  <si>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</si>
  <si>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</si>
  <si>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</si>
  <si>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</si>
  <si>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</si>
  <si>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</si>
  <si>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</si>
  <si>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</si>
  <si>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</si>
  <si>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</si>
  <si>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</si>
  <si>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</si>
  <si>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</si>
  <si>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</si>
  <si>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</si>
  <si>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</si>
  <si>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</si>
  <si>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</si>
  <si>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</si>
  <si>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</si>
  <si>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</si>
  <si>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</si>
  <si>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</si>
  <si>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</si>
  <si>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</si>
  <si>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</si>
  <si>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</si>
  <si>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</si>
  <si>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</si>
  <si>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</si>
  <si>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</si>
  <si>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</si>
  <si>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</si>
  <si>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</si>
  <si>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</si>
  <si>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</si>
  <si>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</si>
  <si>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</si>
  <si>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</si>
  <si>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</si>
  <si>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</si>
  <si>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</si>
  <si>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</si>
  <si>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</si>
  <si>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</si>
  <si>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</si>
  <si>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</si>
  <si>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</si>
  <si>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</si>
  <si>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</si>
  <si>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</si>
  <si>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</si>
  <si>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</si>
  <si>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</si>
  <si>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</si>
  <si>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</si>
  <si>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</si>
  <si>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</si>
  <si>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</si>
  <si>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</si>
  <si>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</si>
  <si>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</si>
  <si>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</si>
  <si>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</si>
  <si>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</si>
  <si>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</si>
  <si>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</si>
  <si>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</si>
  <si>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</si>
  <si>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</si>
  <si>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</si>
  <si>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</si>
  <si>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</si>
  <si>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</si>
  <si>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</si>
  <si>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</si>
  <si>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</si>
  <si>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</si>
  <si>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</si>
  <si>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</si>
  <si>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</si>
  <si>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</si>
  <si>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</si>
  <si>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</si>
  <si>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</si>
  <si>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</si>
  <si>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</si>
  <si>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</si>
  <si>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</si>
  <si>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</si>
  <si>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</si>
  <si>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</si>
  <si>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</si>
  <si>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</si>
  <si>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</si>
  <si>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</si>
  <si>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</si>
  <si>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</si>
  <si>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</si>
  <si>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</si>
  <si>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</si>
  <si>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</si>
  <si>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</si>
  <si>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</si>
  <si>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</si>
  <si>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</si>
  <si>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</si>
  <si>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</si>
  <si>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</si>
  <si>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</si>
  <si>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</si>
  <si>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</si>
  <si>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</si>
  <si>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</si>
  <si>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</si>
  <si>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</si>
  <si>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</si>
  <si>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</si>
  <si>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</si>
  <si>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</si>
  <si>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</si>
  <si>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</si>
  <si>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</si>
  <si>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</si>
  <si>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</si>
  <si>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</si>
  <si>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</si>
  <si>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</si>
  <si>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</si>
  <si>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</si>
  <si>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</si>
  <si>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</si>
  <si>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</si>
  <si>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</si>
  <si>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</si>
  <si>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</si>
  <si>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</si>
  <si>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</si>
  <si>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</si>
  <si>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</si>
  <si>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</si>
  <si>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</si>
  <si>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</si>
  <si>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</si>
  <si>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</si>
  <si>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</si>
  <si>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</si>
  <si>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</si>
  <si>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</si>
  <si>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</si>
  <si>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</si>
  <si>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</si>
  <si>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</si>
  <si>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</si>
  <si>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</si>
  <si>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</si>
  <si>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</si>
  <si>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</si>
  <si>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</si>
  <si>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</si>
  <si>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</si>
  <si>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</si>
  <si>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</si>
  <si>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</si>
  <si>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</si>
  <si>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</si>
  <si>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</si>
  <si>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</si>
  <si>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</si>
  <si>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</si>
  <si>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</si>
  <si>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</si>
  <si>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</si>
  <si>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</si>
  <si>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</si>
  <si>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</si>
  <si>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</si>
  <si>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</si>
  <si>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</si>
  <si>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</si>
  <si>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</si>
  <si>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</si>
  <si>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</si>
  <si>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</si>
  <si>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</si>
  <si>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</si>
  <si>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</si>
  <si>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</si>
  <si>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</si>
  <si>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</si>
  <si>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</si>
  <si>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</si>
  <si>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</si>
  <si>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</si>
  <si>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</si>
  <si>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</si>
  <si>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</si>
  <si>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</si>
  <si>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</si>
  <si>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</si>
  <si>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</si>
  <si>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</si>
  <si>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</si>
  <si>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</si>
  <si>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</si>
  <si>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</si>
  <si>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</si>
  <si>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</si>
  <si>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</si>
  <si>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</si>
  <si>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</si>
  <si>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</si>
  <si>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</si>
  <si>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</si>
  <si>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</si>
  <si>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</si>
  <si>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</si>
  <si>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</si>
  <si>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</si>
  <si>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</si>
  <si>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</si>
  <si>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</si>
  <si>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</si>
  <si>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</si>
  <si>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</si>
  <si>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</si>
  <si>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</si>
  <si>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</si>
  <si>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</si>
  <si>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</si>
  <si>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</si>
  <si>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</si>
  <si>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</si>
  <si>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</si>
  <si>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</si>
  <si>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</si>
  <si>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</si>
  <si>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</si>
  <si>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</si>
  <si>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</si>
  <si>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</si>
  <si>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</si>
  <si>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</si>
  <si>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</si>
  <si>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</si>
  <si>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</si>
  <si>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</si>
  <si>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</si>
  <si>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</si>
  <si>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</si>
  <si>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</si>
  <si>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</si>
  <si>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</si>
  <si>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</si>
  <si>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</si>
  <si>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</si>
  <si>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</si>
  <si>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</si>
  <si>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</si>
  <si>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</si>
  <si>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</si>
  <si>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</si>
  <si>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</si>
  <si>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</si>
  <si>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</si>
  <si>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</si>
  <si>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</si>
  <si>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</si>
  <si>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</si>
  <si>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</si>
  <si>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</si>
  <si>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</si>
  <si>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</si>
  <si>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</si>
  <si>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</si>
  <si>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</si>
  <si>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</si>
  <si>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</si>
  <si>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</si>
  <si>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</si>
  <si>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</si>
  <si>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</si>
  <si>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</si>
  <si>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</si>
  <si>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</si>
  <si>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</si>
  <si>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</si>
  <si>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</si>
  <si>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</si>
  <si>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</si>
  <si>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</si>
  <si>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</si>
  <si>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</si>
  <si>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</si>
  <si>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</si>
  <si>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</si>
  <si>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</si>
  <si>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</si>
  <si>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</si>
  <si>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</si>
  <si>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</si>
  <si>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</si>
  <si>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</si>
  <si>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</si>
  <si>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</si>
  <si>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</si>
  <si>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</si>
  <si>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</si>
  <si>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</si>
  <si>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</si>
  <si>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</si>
  <si>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</si>
  <si>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</si>
  <si>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</si>
  <si>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</si>
  <si>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</si>
  <si>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</si>
  <si>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</si>
  <si>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</si>
  <si>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</si>
  <si>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</si>
  <si>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</si>
  <si>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</si>
  <si>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</si>
  <si>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</si>
  <si>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</si>
  <si>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</si>
  <si>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</si>
  <si>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</si>
  <si>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</si>
  <si>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</si>
  <si>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</si>
  <si>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</si>
  <si>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</si>
  <si>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</si>
  <si>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</si>
  <si>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</si>
  <si>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</si>
  <si>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</si>
  <si>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</si>
  <si>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</si>
  <si>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</si>
  <si>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</si>
  <si>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</si>
  <si>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</si>
  <si>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</si>
  <si>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</si>
  <si>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</si>
  <si>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</si>
  <si>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</si>
  <si>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</si>
  <si>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</si>
  <si>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</si>
  <si>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</si>
  <si>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</si>
  <si>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</si>
  <si>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</si>
  <si>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</si>
  <si>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</si>
  <si>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</si>
  <si>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</si>
  <si>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</si>
  <si>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</si>
  <si>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</si>
  <si>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</si>
  <si>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</si>
  <si>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</si>
  <si>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</si>
  <si>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</si>
  <si>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</si>
  <si>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</si>
  <si>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</si>
  <si>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</si>
  <si>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</si>
  <si>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</si>
  <si>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</si>
  <si>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</si>
  <si>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</si>
  <si>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</si>
  <si>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</si>
  <si>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</si>
  <si>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</si>
  <si>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</si>
  <si>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</si>
  <si>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</si>
  <si>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</si>
  <si>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</si>
  <si>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</si>
  <si>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</si>
  <si>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</si>
  <si>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</si>
  <si>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</si>
  <si>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</si>
  <si>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</si>
  <si>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</si>
  <si>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</si>
  <si>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</si>
  <si>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</si>
  <si>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</si>
  <si>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</si>
  <si>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</si>
  <si>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</si>
  <si>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</si>
  <si>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</si>
  <si>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</si>
  <si>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</si>
  <si>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</si>
  <si>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</si>
  <si>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</si>
  <si>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</si>
  <si>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</si>
  <si>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</si>
  <si>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</si>
  <si>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</si>
  <si>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</si>
  <si>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</si>
  <si>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</si>
  <si>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</si>
  <si>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</si>
  <si>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</si>
  <si>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</si>
  <si>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</si>
  <si>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</si>
  <si>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</si>
  <si>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</si>
  <si>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</si>
  <si>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</si>
  <si>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</si>
  <si>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</si>
  <si>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</si>
  <si>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</si>
  <si>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</si>
  <si>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</si>
  <si>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</si>
  <si>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</si>
  <si>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</si>
  <si>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</si>
  <si>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</si>
  <si>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</si>
  <si>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</si>
  <si>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</si>
  <si>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</si>
  <si>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</si>
  <si>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</si>
  <si>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</si>
  <si>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</si>
  <si>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</si>
  <si>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</si>
  <si>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</si>
  <si>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</si>
  <si>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</si>
  <si>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</si>
  <si>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</si>
  <si>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</si>
  <si>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</si>
  <si>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</si>
  <si>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</si>
  <si>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</si>
  <si>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</si>
  <si>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</si>
  <si>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</si>
  <si>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</si>
  <si>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</si>
  <si>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</si>
  <si>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</si>
  <si>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</si>
  <si>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</si>
  <si>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</si>
  <si>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</si>
  <si>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</si>
  <si>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</si>
  <si>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</si>
  <si>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</si>
  <si>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</si>
  <si>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</si>
  <si>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</si>
  <si>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</si>
  <si>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</si>
  <si>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</si>
  <si>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</si>
  <si>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</si>
  <si>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</si>
  <si>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</si>
  <si>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</si>
  <si>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</si>
  <si>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</si>
  <si>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</si>
  <si>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</si>
  <si>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</si>
  <si>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</si>
  <si>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</si>
  <si>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</si>
  <si>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</si>
  <si>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</si>
  <si>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</si>
  <si>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</si>
  <si>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</si>
  <si>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</si>
  <si>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</si>
  <si>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</si>
  <si>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</si>
  <si>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</si>
  <si>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</si>
  <si>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</si>
  <si>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</si>
  <si>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</si>
  <si>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</si>
  <si>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</si>
  <si>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</si>
  <si>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</si>
  <si>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</si>
  <si>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</si>
  <si>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</si>
  <si>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</si>
  <si>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</si>
  <si>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</si>
  <si>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</si>
  <si>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</si>
  <si>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</si>
  <si>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</si>
  <si>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</si>
  <si>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</si>
  <si>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</si>
  <si>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</si>
  <si>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</si>
  <si>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</si>
  <si>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</si>
  <si>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</si>
  <si>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</si>
  <si>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</si>
  <si>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</si>
  <si>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</si>
  <si>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</si>
  <si>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</si>
  <si>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</si>
  <si>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</si>
  <si>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</si>
  <si>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</si>
  <si>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</si>
  <si>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</si>
  <si>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</si>
  <si>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</si>
  <si>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</si>
  <si>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</si>
  <si>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</si>
  <si>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</si>
  <si>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</si>
  <si>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</si>
  <si>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</si>
  <si>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</si>
  <si>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</si>
  <si>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</si>
  <si>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</si>
  <si>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</si>
  <si>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</si>
  <si>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</si>
  <si>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</si>
  <si>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</si>
  <si>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</si>
  <si>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</si>
  <si>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</si>
  <si>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</si>
  <si>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</si>
  <si>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</si>
  <si>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</si>
  <si>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</si>
  <si>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</si>
  <si>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</si>
  <si>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</si>
  <si>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</si>
  <si>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</si>
  <si>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</si>
  <si>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</si>
  <si>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</si>
  <si>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</si>
  <si>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</si>
  <si>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</si>
  <si>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</si>
  <si>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</si>
  <si>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</si>
  <si>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</si>
  <si>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</si>
  <si>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</si>
  <si>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</si>
  <si>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</si>
  <si>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</si>
  <si>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</si>
  <si>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</si>
  <si>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</si>
  <si>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</si>
  <si>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</si>
  <si>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</si>
  <si>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</si>
  <si>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</si>
  <si>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</si>
  <si>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</si>
  <si>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</si>
  <si>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</si>
  <si>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</si>
  <si>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</si>
  <si>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</si>
  <si>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</si>
  <si>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</si>
  <si>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</si>
  <si>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</si>
  <si>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</si>
  <si>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</si>
  <si>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</si>
  <si>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</si>
  <si>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</si>
  <si>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</si>
  <si>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</si>
  <si>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</si>
  <si>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</si>
  <si>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</si>
  <si>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</si>
  <si>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</si>
  <si>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</si>
  <si>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</si>
  <si>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</si>
  <si>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</si>
  <si>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</si>
  <si>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</si>
  <si>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</si>
  <si>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</si>
  <si>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</si>
  <si>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</si>
  <si>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</si>
  <si>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</si>
  <si>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</si>
  <si>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</si>
  <si>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</si>
  <si>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</si>
  <si>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</si>
  <si>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</si>
  <si>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</si>
  <si>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</si>
  <si>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</si>
  <si>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</si>
  <si>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</si>
  <si>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</si>
  <si>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</si>
  <si>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</si>
  <si>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</si>
  <si>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</si>
  <si>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</si>
  <si>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</si>
  <si>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</si>
  <si>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</si>
  <si>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</si>
  <si>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</si>
  <si>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</si>
  <si>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</si>
  <si>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</si>
  <si>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</si>
  <si>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</si>
  <si>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</si>
  <si>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</si>
  <si>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</si>
  <si>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</si>
  <si>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</si>
  <si>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</si>
  <si>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</si>
  <si>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</si>
  <si>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</si>
  <si>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</si>
  <si>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</si>
  <si>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</si>
  <si>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</si>
  <si>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</si>
  <si>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</si>
  <si>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</si>
  <si>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</si>
  <si>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</si>
  <si>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</si>
  <si>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</si>
  <si>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</si>
  <si>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</si>
  <si>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</si>
  <si>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</si>
  <si>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</si>
  <si>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</si>
  <si>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</si>
  <si>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</si>
  <si>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</si>
  <si>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</si>
  <si>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</si>
  <si>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</si>
  <si>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</si>
  <si>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</si>
  <si>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</si>
  <si>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</si>
  <si>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</si>
  <si>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</si>
  <si>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</si>
  <si>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</si>
  <si>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</si>
  <si>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</si>
  <si>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</si>
  <si>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</si>
  <si>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</si>
  <si>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</si>
  <si>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</si>
  <si>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</si>
  <si>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</si>
  <si>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</si>
  <si>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</si>
  <si>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</si>
  <si>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</si>
  <si>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</si>
  <si>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</si>
  <si>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</si>
  <si>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</si>
  <si>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</si>
  <si>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</si>
  <si>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</si>
  <si>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</si>
  <si>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</si>
  <si>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</si>
  <si>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</si>
  <si>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</si>
  <si>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</si>
  <si>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</si>
  <si>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</si>
  <si>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</si>
  <si>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</si>
  <si>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</si>
  <si>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</si>
  <si>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</si>
  <si>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</si>
  <si>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</si>
  <si>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</si>
  <si>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</si>
  <si>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</si>
  <si>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</si>
  <si>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</si>
  <si>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</si>
  <si>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</si>
  <si>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</si>
  <si>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</si>
  <si>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</si>
  <si>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</si>
  <si>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</si>
  <si>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</si>
  <si>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</si>
  <si>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</si>
  <si>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</si>
  <si>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</si>
  <si>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</si>
  <si>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</si>
  <si>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</si>
  <si>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</si>
  <si>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</si>
  <si>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</si>
  <si>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</si>
  <si>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</si>
  <si>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</si>
  <si>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</si>
  <si>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</si>
  <si>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</si>
  <si>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</si>
  <si>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</si>
  <si>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</si>
  <si>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</si>
  <si>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</si>
  <si>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</si>
  <si>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</si>
  <si>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</si>
  <si>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</si>
  <si>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</si>
  <si>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</si>
  <si>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</si>
  <si>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</si>
  <si>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</si>
  <si>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</si>
  <si>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</si>
  <si>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</si>
  <si>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</si>
  <si>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</si>
  <si>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</si>
  <si>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</si>
  <si>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</si>
  <si>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</si>
  <si>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</si>
  <si>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</si>
  <si>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</si>
  <si>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</si>
  <si>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</si>
  <si>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</si>
  <si>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</si>
  <si>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</si>
  <si>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</si>
  <si>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</si>
  <si>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</si>
  <si>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</si>
  <si>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</si>
  <si>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</si>
  <si>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</si>
  <si>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</si>
  <si>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</si>
  <si>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</si>
  <si>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</si>
  <si>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</si>
  <si>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</si>
  <si>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</si>
  <si>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</si>
  <si>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</si>
  <si>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</si>
  <si>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</si>
  <si>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</si>
  <si>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</si>
  <si>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</si>
  <si>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</si>
  <si>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</si>
  <si>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</si>
  <si>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</si>
  <si>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</si>
  <si>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</si>
  <si>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</si>
  <si>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</si>
  <si>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</si>
  <si>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</si>
  <si>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</si>
  <si>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</si>
  <si>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</si>
  <si>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</si>
  <si>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</si>
  <si>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</si>
  <si>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</si>
  <si>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</si>
  <si>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</si>
  <si>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</si>
  <si>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</si>
  <si>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</si>
  <si>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</si>
  <si>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</si>
  <si>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</si>
  <si>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</si>
  <si>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</si>
  <si>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</si>
  <si>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</si>
  <si>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</si>
  <si>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</si>
  <si>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</si>
  <si>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</si>
  <si>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</si>
  <si>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</si>
  <si>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</si>
  <si>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</si>
  <si>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</si>
  <si>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</si>
  <si>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</si>
  <si>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</si>
  <si>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</si>
  <si>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</si>
  <si>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</si>
  <si>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</si>
  <si>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</si>
  <si>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</si>
  <si>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</si>
  <si>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</si>
  <si>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</si>
  <si>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</si>
  <si>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</si>
  <si>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</si>
  <si>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</si>
  <si>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</si>
  <si>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</si>
  <si>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</si>
  <si>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</si>
  <si>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</si>
  <si>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</si>
  <si>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</si>
  <si>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</si>
  <si>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</si>
  <si>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</si>
  <si>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</si>
  <si>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</si>
  <si>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</si>
  <si>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</si>
  <si>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</si>
  <si>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</si>
  <si>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</si>
  <si>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</si>
  <si>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</si>
  <si>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</si>
  <si>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</si>
  <si>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</si>
  <si>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</si>
  <si>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</si>
  <si>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</si>
  <si>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</si>
  <si>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</si>
  <si>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</si>
  <si>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</si>
  <si>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</si>
  <si>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</si>
  <si>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</si>
  <si>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</si>
  <si>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</si>
  <si>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</si>
  <si>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</si>
  <si>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</si>
  <si>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</si>
  <si>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</si>
  <si>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</si>
  <si>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</si>
  <si>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</si>
  <si>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</si>
  <si>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</si>
  <si>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</si>
  <si>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</si>
  <si>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</si>
  <si>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</si>
  <si>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</si>
  <si>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</si>
  <si>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</si>
  <si>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</si>
  <si>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</si>
  <si>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</si>
  <si>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</si>
  <si>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</si>
  <si>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</si>
  <si>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</si>
  <si>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</si>
  <si>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</si>
  <si>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</si>
  <si>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</si>
  <si>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</si>
  <si>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</si>
  <si>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</si>
  <si>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</si>
  <si>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</si>
  <si>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</si>
  <si>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</si>
  <si>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</si>
  <si>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</si>
  <si>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</si>
  <si>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</si>
  <si>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</si>
  <si>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</si>
  <si>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</si>
  <si>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</si>
  <si>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</si>
  <si>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</si>
  <si>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</si>
  <si>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</si>
  <si>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</si>
  <si>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</si>
  <si>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</si>
  <si>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</si>
  <si>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</si>
  <si>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</si>
  <si>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</si>
  <si>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</si>
  <si>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</si>
  <si>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</si>
  <si>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</si>
  <si>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</si>
  <si>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</si>
  <si>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</si>
  <si>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</si>
  <si>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</si>
  <si>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</si>
  <si>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</si>
  <si>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</si>
  <si>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</si>
  <si>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</si>
  <si>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</si>
  <si>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</si>
  <si>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</si>
  <si>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</si>
  <si>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</si>
  <si>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</si>
  <si>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</si>
  <si>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</si>
  <si>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</si>
  <si>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</si>
  <si>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</si>
  <si>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</si>
  <si>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</si>
  <si>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</si>
  <si>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</si>
  <si>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</si>
  <si>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</si>
  <si>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</si>
  <si>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</si>
  <si>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</si>
  <si>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</si>
  <si>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</si>
  <si>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</si>
  <si>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</si>
  <si>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</si>
  <si>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</si>
  <si>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</si>
  <si>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</si>
  <si>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</si>
  <si>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</si>
  <si>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</si>
  <si>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</si>
  <si>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</si>
  <si>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</si>
  <si>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</si>
  <si>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</si>
  <si>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</si>
  <si>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</si>
  <si>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</si>
  <si>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</si>
  <si>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</si>
  <si>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</si>
  <si>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</si>
  <si>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</si>
  <si>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</si>
  <si>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</si>
  <si>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</si>
  <si>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</si>
  <si>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</si>
  <si>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</si>
  <si>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</si>
  <si>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</si>
  <si>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</si>
  <si>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</si>
  <si>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</si>
  <si>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</si>
  <si>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</si>
  <si>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</si>
  <si>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</si>
  <si>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</si>
  <si>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</si>
  <si>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</si>
  <si>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</si>
  <si>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</si>
  <si>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</si>
  <si>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</si>
  <si>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</si>
  <si>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</si>
  <si>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</si>
  <si>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</si>
  <si>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</si>
  <si>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</si>
  <si>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</si>
  <si>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</si>
  <si>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</si>
  <si>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</si>
  <si>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</si>
  <si>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</si>
  <si>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</si>
  <si>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</si>
  <si>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</si>
  <si>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</si>
  <si>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</si>
  <si>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</si>
  <si>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</si>
  <si>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</si>
  <si>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</si>
  <si>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</si>
  <si>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</si>
  <si>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</si>
  <si>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</si>
  <si>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</si>
  <si>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</si>
  <si>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</si>
  <si>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</si>
  <si>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</si>
  <si>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</si>
  <si>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</si>
  <si>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</si>
  <si>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</si>
  <si>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</si>
  <si>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</si>
  <si>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</si>
  <si>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</si>
  <si>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</si>
  <si>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</si>
  <si>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</si>
  <si>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</si>
  <si>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</si>
  <si>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</si>
  <si>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</si>
  <si>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</si>
  <si>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</si>
  <si>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</si>
  <si>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</si>
  <si>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</si>
  <si>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</si>
  <si>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</si>
  <si>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</si>
  <si>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</si>
  <si>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</si>
  <si>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</si>
  <si>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</si>
  <si>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</si>
  <si>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</si>
  <si>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</si>
  <si>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</si>
  <si>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</si>
  <si>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</si>
  <si>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</si>
  <si>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</si>
  <si>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</si>
  <si>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</si>
  <si>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</si>
  <si>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</si>
  <si>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</si>
  <si>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</si>
  <si>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</si>
  <si>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</si>
  <si>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</si>
  <si>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</si>
  <si>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</si>
  <si>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</si>
  <si>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</si>
  <si>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</si>
  <si>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</si>
  <si>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</si>
  <si>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</si>
  <si>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</si>
  <si>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</si>
  <si>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</si>
  <si>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</si>
  <si>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</si>
  <si>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</si>
  <si>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</si>
  <si>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</si>
  <si>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</si>
  <si>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</si>
  <si>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</si>
  <si>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</si>
  <si>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</si>
  <si>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</si>
  <si>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</si>
  <si>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</si>
  <si>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</si>
  <si>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</si>
  <si>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</si>
  <si>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</si>
  <si>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</si>
  <si>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</si>
  <si>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</si>
  <si>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</si>
  <si>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</si>
  <si>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</si>
  <si>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</si>
  <si>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</si>
  <si>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</si>
  <si>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</si>
  <si>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</si>
  <si>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</si>
  <si>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</si>
  <si>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</si>
  <si>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</si>
  <si>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</si>
  <si>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</si>
  <si>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</si>
  <si>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</si>
  <si>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</si>
  <si>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</si>
  <si>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</si>
  <si>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</si>
  <si>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</si>
  <si>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</si>
  <si>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</si>
  <si>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</si>
  <si>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</si>
  <si>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</si>
  <si>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</si>
  <si>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</si>
  <si>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</si>
  <si>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</si>
  <si>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</si>
  <si>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</si>
  <si>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</si>
  <si>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</si>
  <si>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</si>
  <si>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</si>
  <si>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</si>
  <si>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</si>
  <si>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</si>
  <si>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</si>
  <si>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</si>
  <si>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</si>
  <si>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</si>
  <si>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</si>
  <si>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</si>
  <si>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</si>
  <si>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</si>
  <si>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</si>
  <si>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</si>
  <si>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</si>
  <si>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</si>
  <si>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</si>
  <si>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</si>
  <si>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</si>
  <si>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</si>
  <si>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</si>
  <si>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</si>
  <si>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</si>
  <si>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</si>
  <si>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</si>
  <si>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</si>
  <si>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</si>
  <si>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</si>
  <si>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</si>
  <si>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</si>
  <si>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</si>
  <si>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</si>
  <si>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</si>
  <si>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</si>
  <si>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</si>
  <si>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</si>
  <si>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</si>
  <si>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</si>
  <si>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</si>
  <si>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</si>
  <si>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</si>
  <si>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</si>
  <si>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</si>
  <si>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</si>
  <si>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</si>
  <si>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</si>
  <si>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</si>
  <si>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</si>
  <si>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</si>
  <si>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</si>
  <si>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</si>
  <si>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</si>
  <si>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</si>
  <si>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</si>
  <si>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</si>
  <si>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</si>
  <si>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</si>
  <si>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</si>
  <si>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</si>
  <si>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</si>
  <si>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</si>
  <si>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</si>
  <si>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</si>
  <si>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</si>
  <si>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</si>
  <si>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</si>
  <si>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</si>
  <si>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</si>
  <si>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</si>
  <si>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</si>
  <si>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</si>
  <si>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</si>
  <si>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</si>
  <si>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</si>
  <si>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</si>
  <si>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</si>
  <si>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</si>
  <si>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</si>
  <si>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</si>
  <si>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</si>
  <si>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</si>
  <si>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</si>
  <si>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</si>
  <si>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</si>
  <si>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</si>
  <si>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</si>
  <si>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</si>
  <si>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</si>
  <si>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</si>
  <si>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</si>
  <si>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</si>
  <si>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</si>
  <si>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</si>
  <si>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</si>
  <si>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</si>
  <si>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</si>
  <si>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</si>
  <si>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</si>
  <si>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</si>
  <si>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</si>
  <si>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</si>
  <si>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</si>
  <si>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</si>
  <si>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</si>
  <si>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</si>
  <si>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</si>
  <si>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</si>
  <si>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</si>
  <si>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</si>
  <si>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</si>
  <si>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</si>
  <si>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</si>
  <si>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</si>
  <si>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</si>
  <si>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</si>
  <si>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</si>
  <si>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</si>
  <si>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</si>
  <si>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</si>
  <si>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</si>
  <si>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</si>
  <si>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</si>
  <si>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</si>
  <si>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</si>
  <si>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</si>
  <si>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</si>
  <si>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</si>
  <si>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</si>
  <si>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</si>
  <si>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</si>
  <si>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</si>
  <si>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</si>
  <si>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</si>
  <si>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</si>
  <si>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</si>
  <si>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</si>
  <si>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</si>
  <si>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</si>
  <si>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</si>
  <si>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</si>
  <si>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</si>
  <si>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</si>
  <si>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</si>
  <si>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</si>
  <si>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</si>
  <si>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</si>
  <si>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</si>
  <si>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</si>
  <si>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</si>
  <si>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</si>
  <si>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</si>
  <si>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</si>
  <si>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</si>
  <si>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</si>
  <si>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</si>
  <si>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</si>
  <si>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</si>
  <si>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</si>
  <si>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</si>
  <si>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</si>
  <si>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</si>
  <si>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</si>
  <si>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</si>
  <si>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</si>
  <si>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</si>
  <si>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</si>
  <si>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</si>
  <si>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</si>
  <si>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</si>
  <si>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</si>
  <si>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</si>
  <si>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</si>
  <si>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</si>
  <si>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</si>
  <si>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</si>
  <si>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</si>
  <si>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</si>
  <si>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</si>
  <si>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</si>
  <si>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</si>
  <si>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</si>
  <si>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</si>
  <si>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</si>
  <si>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</si>
  <si>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</si>
  <si>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</si>
  <si>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</si>
  <si>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</si>
  <si>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</si>
  <si>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</si>
  <si>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</si>
  <si>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</si>
  <si>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</si>
  <si>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</si>
  <si>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</si>
  <si>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</si>
  <si>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</si>
  <si>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</si>
  <si>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</si>
  <si>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</si>
  <si>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</si>
  <si>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</si>
  <si>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</si>
  <si>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</si>
  <si>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</si>
  <si>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</si>
  <si>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</si>
  <si>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</si>
  <si>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</si>
  <si>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</si>
  <si>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</si>
  <si>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</si>
  <si>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</si>
  <si>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</si>
  <si>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</si>
  <si>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</si>
  <si>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</si>
  <si>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</si>
  <si>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</si>
  <si>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</si>
  <si>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</si>
  <si>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</si>
  <si>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</si>
  <si>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</si>
  <si>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</si>
  <si>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</si>
  <si>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</si>
  <si>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</si>
  <si>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</si>
  <si>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</si>
  <si>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</si>
  <si>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</si>
  <si>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</si>
  <si>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</si>
  <si>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</si>
  <si>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</si>
  <si>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</si>
  <si>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</si>
  <si>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</si>
  <si>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</si>
  <si>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</si>
  <si>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</si>
  <si>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</si>
  <si>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</si>
  <si>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</si>
  <si>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</si>
  <si>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</si>
  <si>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</si>
  <si>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</si>
  <si>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</si>
  <si>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</si>
  <si>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</si>
  <si>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</si>
  <si>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</si>
  <si>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</si>
  <si>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</si>
  <si>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</si>
  <si>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</si>
  <si>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</si>
  <si>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</si>
  <si>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</si>
  <si>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</si>
  <si>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</si>
  <si>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</si>
  <si>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</si>
  <si>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</si>
  <si>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</si>
  <si>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</si>
  <si>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</si>
  <si>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</si>
  <si>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</si>
  <si>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</si>
  <si>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</si>
  <si>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</si>
  <si>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</si>
  <si>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</si>
  <si>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</si>
  <si>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</si>
  <si>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</si>
  <si>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</si>
  <si>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</si>
  <si>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</si>
  <si>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</si>
  <si>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</si>
  <si>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</si>
  <si>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</si>
  <si>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</si>
  <si>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</si>
  <si>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</si>
  <si>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</si>
  <si>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</si>
  <si>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</si>
  <si>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</si>
  <si>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</si>
  <si>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</si>
  <si>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</si>
  <si>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</si>
  <si>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</si>
  <si>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</si>
  <si>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</si>
  <si>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</si>
  <si>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</si>
  <si>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</si>
  <si>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</si>
  <si>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</si>
  <si>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</si>
  <si>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</si>
  <si>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</si>
  <si>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</si>
  <si>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</si>
  <si>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</si>
  <si>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</si>
  <si>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</si>
  <si>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</si>
  <si>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</si>
  <si>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</si>
  <si>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</si>
  <si>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</si>
  <si>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</si>
  <si>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</si>
  <si>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</si>
  <si>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</si>
  <si>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</si>
  <si>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</si>
  <si>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</si>
  <si>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</si>
  <si>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</si>
  <si>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</si>
  <si>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</si>
  <si>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</si>
  <si>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</si>
  <si>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</si>
  <si>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</si>
  <si>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</si>
  <si>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</si>
  <si>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</si>
  <si>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</si>
  <si>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</si>
  <si>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</si>
  <si>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</si>
  <si>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</si>
  <si>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</si>
  <si>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</si>
  <si>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</si>
  <si>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</si>
  <si>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</si>
  <si>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</si>
  <si>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</si>
  <si>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</si>
  <si>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</si>
  <si>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</si>
  <si>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</si>
  <si>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</si>
  <si>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</si>
  <si>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</si>
  <si>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</si>
  <si>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</si>
  <si>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</si>
  <si>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</si>
  <si>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</si>
  <si>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</si>
  <si>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</si>
  <si>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</si>
  <si>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</si>
  <si>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</si>
  <si>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</si>
  <si>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</si>
  <si>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</si>
  <si>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</si>
  <si>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</si>
  <si>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</si>
  <si>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</si>
  <si>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</si>
  <si>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</si>
  <si>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</si>
  <si>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</si>
  <si>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</si>
  <si>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</si>
  <si>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</si>
  <si>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</si>
  <si>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</si>
  <si>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</si>
  <si>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</si>
  <si>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</si>
  <si>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</si>
  <si>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</si>
  <si>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</si>
  <si>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</si>
  <si>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</si>
  <si>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</si>
  <si>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</si>
  <si>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</si>
  <si>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</si>
  <si>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</si>
  <si>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</si>
  <si>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</si>
  <si>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</si>
  <si>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</si>
  <si>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</si>
  <si>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</si>
  <si>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</si>
  <si>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</si>
  <si>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</si>
  <si>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</si>
  <si>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</si>
  <si>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</si>
  <si>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</si>
  <si>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</si>
  <si>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</si>
  <si>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</si>
  <si>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</si>
  <si>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</si>
  <si>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</si>
  <si>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</si>
  <si>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</si>
  <si>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</si>
  <si>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</si>
  <si>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</si>
  <si>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</si>
  <si>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</si>
  <si>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</si>
  <si>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</si>
  <si>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</si>
  <si>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</si>
  <si>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</si>
  <si>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</si>
  <si>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</si>
  <si>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</si>
  <si>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</si>
  <si>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</si>
  <si>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</si>
  <si>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</si>
  <si>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</si>
  <si>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</si>
  <si>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</si>
  <si>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</si>
  <si>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</si>
  <si>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</si>
  <si>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</si>
  <si>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</si>
  <si>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</si>
  <si>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</si>
  <si>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</si>
  <si>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</si>
  <si>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</si>
  <si>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</si>
  <si>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</si>
  <si>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</si>
  <si>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</si>
  <si>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</si>
  <si>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</si>
  <si>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</si>
  <si>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</si>
  <si>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</si>
  <si>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</si>
  <si>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</si>
  <si>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</si>
  <si>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</si>
  <si>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</si>
  <si>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</si>
  <si>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</si>
  <si>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</si>
  <si>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</si>
  <si>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</si>
  <si>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</si>
  <si>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</si>
  <si>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</si>
  <si>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</si>
  <si>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</si>
  <si>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</si>
  <si>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</si>
  <si>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</si>
  <si>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</si>
  <si>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</si>
  <si>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</si>
  <si>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</si>
  <si>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</si>
  <si>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</si>
  <si>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</si>
  <si>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</si>
  <si>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</si>
  <si>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</si>
  <si>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</si>
  <si>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</si>
  <si>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</si>
  <si>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</si>
  <si>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</si>
  <si>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</si>
  <si>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</si>
  <si>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</si>
  <si>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</si>
  <si>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</si>
  <si>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</si>
  <si>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</si>
  <si>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</si>
  <si>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</si>
  <si>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</si>
  <si>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</si>
  <si>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</si>
  <si>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</si>
  <si>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</si>
  <si>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</si>
  <si>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</si>
  <si>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</si>
  <si>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</si>
  <si>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</si>
  <si>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</si>
  <si>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</si>
  <si>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</si>
  <si>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</si>
  <si>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</si>
  <si>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</si>
  <si>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</si>
  <si>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</si>
  <si>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</si>
  <si>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</si>
  <si>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</si>
  <si>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</si>
  <si>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</si>
  <si>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</si>
  <si>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</si>
  <si>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</si>
  <si>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</si>
  <si>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</si>
  <si>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</si>
  <si>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</si>
  <si>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</si>
  <si>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</si>
  <si>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</si>
  <si>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</si>
  <si>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</si>
  <si>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</si>
  <si>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</si>
  <si>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</si>
  <si>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</si>
  <si>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</si>
  <si>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</si>
  <si>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</si>
  <si>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</si>
  <si>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</si>
  <si>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</si>
  <si>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</si>
  <si>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</si>
  <si>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</si>
  <si>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</si>
  <si>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</si>
  <si>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</si>
  <si>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</si>
  <si>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</si>
  <si>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</si>
  <si>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</si>
  <si>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</si>
  <si>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</si>
  <si>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</si>
  <si>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</si>
  <si>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</si>
  <si>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</si>
  <si>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</si>
  <si>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</si>
  <si>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</si>
  <si>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</si>
  <si>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</si>
  <si>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</si>
  <si>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</si>
  <si>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</si>
  <si>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</si>
  <si>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</si>
  <si>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</si>
  <si>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</si>
  <si>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</si>
  <si>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</si>
  <si>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</si>
  <si>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</si>
  <si>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</si>
  <si>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</si>
  <si>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</si>
  <si>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</si>
  <si>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</si>
  <si>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</si>
  <si>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</si>
  <si>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</si>
  <si>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</si>
  <si>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</si>
  <si>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</si>
  <si>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</si>
  <si>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</si>
  <si>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</si>
  <si>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</si>
  <si>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</si>
  <si>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</si>
  <si>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</si>
  <si>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</si>
  <si>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</si>
  <si>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</si>
  <si>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</si>
  <si>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</si>
  <si>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</si>
  <si>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</si>
  <si>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</si>
  <si>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</si>
  <si>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</si>
  <si>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</si>
  <si>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</si>
  <si>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</si>
  <si>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</si>
  <si>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</si>
  <si>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</si>
  <si>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</si>
  <si>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</si>
  <si>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</si>
  <si>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</si>
  <si>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</si>
  <si>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</si>
  <si>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</si>
  <si>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</si>
  <si>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</si>
  <si>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</si>
  <si>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</si>
  <si>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</si>
  <si>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</si>
  <si>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</si>
  <si>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</si>
  <si>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</si>
  <si>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</si>
  <si>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</si>
  <si>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</si>
  <si>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</si>
  <si>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</si>
  <si>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</si>
  <si>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</si>
  <si>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</si>
  <si>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</si>
  <si>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</si>
  <si>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</si>
  <si>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</si>
  <si>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</si>
  <si>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</si>
  <si>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</si>
  <si>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</si>
  <si>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</si>
  <si>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</si>
  <si>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</si>
  <si>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</si>
  <si>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</si>
  <si>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</si>
  <si>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</si>
  <si>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</si>
  <si>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</si>
  <si>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</si>
  <si>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</si>
  <si>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</si>
  <si>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</si>
  <si>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</si>
  <si>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</si>
  <si>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</si>
  <si>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</si>
  <si>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</si>
  <si>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</si>
  <si>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</si>
  <si>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</si>
  <si>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</si>
  <si>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</si>
  <si>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</si>
  <si>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</si>
  <si>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</si>
  <si>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</si>
  <si>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</si>
  <si>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</si>
  <si>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</si>
  <si>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</si>
  <si>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</si>
  <si>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</si>
  <si>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</si>
  <si>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</si>
  <si>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</si>
  <si>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</si>
  <si>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</si>
  <si>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</si>
  <si>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</si>
  <si>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</si>
  <si>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</si>
  <si>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</si>
  <si>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</si>
  <si>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</si>
  <si>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</si>
  <si>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</si>
  <si>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</si>
  <si>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</si>
  <si>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</si>
  <si>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</si>
  <si>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</si>
  <si>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</si>
  <si>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</si>
  <si>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</si>
  <si>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</si>
  <si>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</si>
  <si>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</si>
  <si>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</si>
  <si>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</si>
  <si>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</si>
  <si>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</si>
  <si>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</si>
  <si>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</si>
  <si>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</si>
  <si>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</si>
  <si>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</si>
  <si>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</si>
  <si>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</si>
  <si>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</si>
  <si>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</si>
  <si>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</si>
  <si>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</si>
  <si>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</si>
  <si>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</si>
  <si>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</si>
  <si>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</si>
  <si>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</si>
  <si>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</si>
  <si>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</si>
  <si>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</si>
  <si>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</si>
  <si>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</si>
  <si>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</si>
  <si>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</si>
  <si>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</si>
  <si>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</si>
  <si>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</si>
  <si>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</si>
  <si>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</si>
  <si>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</si>
  <si>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</si>
  <si>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</si>
  <si>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</si>
  <si>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</si>
  <si>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</si>
  <si>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</si>
  <si>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</si>
  <si>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</si>
  <si>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</si>
  <si>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</si>
  <si>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</si>
  <si>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</si>
  <si>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</si>
  <si>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</si>
  <si>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</si>
  <si>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</si>
  <si>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</si>
  <si>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</si>
  <si>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</si>
  <si>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</si>
  <si>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</si>
  <si>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</si>
  <si>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</si>
  <si>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</si>
  <si>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</si>
  <si>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</si>
  <si>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</si>
  <si>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</si>
  <si>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</si>
  <si>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</si>
  <si>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</si>
  <si>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</si>
  <si>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</si>
  <si>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</si>
  <si>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</si>
  <si>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</si>
  <si>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</si>
  <si>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</si>
  <si>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</si>
  <si>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</si>
  <si>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</si>
  <si>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</si>
  <si>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</si>
  <si>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</si>
  <si>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</si>
  <si>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</si>
  <si>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</si>
  <si>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</si>
  <si>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</si>
  <si>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</si>
  <si>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</si>
  <si>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</si>
  <si>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</si>
  <si>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</si>
  <si>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</si>
  <si>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</si>
  <si>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</si>
  <si>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</si>
  <si>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</si>
  <si>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</si>
  <si>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</si>
  <si>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</si>
  <si>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</si>
  <si>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</si>
  <si>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</si>
  <si>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</si>
  <si>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</si>
  <si>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</si>
  <si>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</si>
  <si>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</si>
  <si>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</si>
  <si>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</si>
  <si>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</si>
  <si>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</si>
  <si>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</si>
  <si>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</si>
  <si>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</si>
  <si>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</si>
  <si>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</si>
  <si>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</si>
  <si>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</si>
  <si>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</si>
  <si>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</si>
  <si>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</si>
  <si>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</si>
  <si>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</si>
  <si>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</si>
  <si>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</si>
  <si>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</si>
  <si>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</si>
  <si>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</si>
  <si>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</si>
  <si>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</si>
  <si>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</si>
  <si>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</si>
  <si>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</si>
  <si>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</si>
  <si>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</si>
  <si>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</si>
  <si>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</si>
  <si>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</si>
  <si>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</si>
  <si>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</si>
  <si>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</si>
  <si>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</si>
  <si>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</si>
  <si>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</si>
  <si>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</si>
  <si>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</si>
  <si>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</si>
  <si>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</si>
  <si>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</si>
  <si>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</si>
  <si>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</si>
  <si>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</si>
  <si>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</si>
  <si>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</si>
  <si>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</si>
  <si>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</si>
  <si>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</si>
  <si>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</si>
  <si>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</si>
  <si>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</si>
  <si>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</si>
  <si>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</si>
  <si>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</si>
  <si>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</si>
  <si>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</si>
  <si>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</si>
  <si>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</si>
  <si>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</si>
  <si>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</si>
  <si>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</si>
  <si>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</si>
  <si>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</si>
  <si>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</si>
  <si>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</si>
  <si>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</si>
  <si>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</si>
  <si>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</si>
  <si>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</si>
  <si>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</si>
  <si>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</si>
  <si>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</si>
  <si>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</si>
  <si>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</si>
  <si>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</si>
  <si>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</si>
  <si>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</si>
  <si>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</si>
  <si>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</si>
  <si>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</si>
  <si>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</si>
  <si>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</si>
  <si>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</si>
  <si>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</si>
  <si>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</si>
  <si>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</si>
  <si>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</si>
  <si>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</si>
  <si>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</si>
  <si>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</si>
  <si>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</si>
  <si>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</si>
  <si>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</si>
  <si>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</si>
  <si>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</si>
  <si>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</si>
  <si>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</si>
  <si>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</si>
  <si>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</si>
  <si>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</si>
  <si>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</si>
  <si>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</si>
  <si>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</si>
  <si>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</si>
  <si>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</si>
  <si>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</si>
  <si>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</si>
  <si>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</si>
  <si>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</si>
  <si>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</si>
  <si>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</si>
  <si>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</si>
  <si>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</si>
  <si>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</si>
  <si>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</si>
  <si>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</si>
  <si>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</si>
  <si>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</si>
  <si>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</si>
  <si>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</si>
  <si>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</si>
  <si>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</si>
  <si>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</si>
  <si>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</si>
  <si>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</si>
  <si>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</si>
  <si>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</si>
  <si>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</si>
  <si>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</si>
  <si>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</si>
  <si>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</si>
  <si>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</si>
  <si>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</si>
  <si>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</si>
  <si>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</si>
  <si>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</si>
  <si>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</si>
  <si>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</si>
  <si>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</si>
  <si>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</si>
  <si>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</si>
  <si>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</si>
  <si>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</si>
  <si>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</si>
  <si>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</si>
  <si>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</si>
  <si>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</si>
  <si>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</si>
  <si>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</si>
  <si>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</si>
  <si>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</si>
  <si>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</si>
  <si>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</si>
  <si>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</si>
  <si>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</si>
  <si>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</si>
  <si>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</si>
  <si>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</si>
  <si>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</si>
  <si>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</si>
  <si>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</si>
  <si>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</si>
  <si>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</si>
  <si>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</si>
  <si>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</si>
  <si>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</si>
  <si>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</si>
  <si>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</si>
  <si>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</si>
  <si>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</si>
  <si>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</si>
  <si>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</si>
  <si>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</si>
  <si>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</si>
  <si>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</si>
  <si>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</si>
  <si>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</si>
  <si>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</si>
  <si>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</si>
  <si>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</si>
  <si>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</si>
  <si>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</si>
  <si>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</si>
  <si>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</si>
  <si>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</si>
  <si>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</si>
  <si>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</si>
  <si>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</si>
  <si>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</si>
  <si>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</si>
  <si>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</si>
  <si>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</si>
  <si>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</si>
  <si>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</si>
  <si>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</si>
  <si>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</si>
  <si>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</si>
  <si>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</si>
  <si>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</si>
  <si>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</si>
  <si>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</si>
  <si>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</si>
  <si>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</si>
  <si>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</si>
  <si>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</si>
  <si>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</si>
  <si>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</si>
  <si>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</si>
  <si>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</si>
  <si>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</si>
  <si>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</si>
  <si>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</si>
  <si>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</si>
  <si>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</si>
  <si>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</si>
  <si>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</si>
  <si>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</si>
  <si>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</si>
  <si>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</si>
  <si>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</si>
  <si>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</si>
  <si>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</si>
  <si>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</si>
  <si>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</si>
  <si>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</si>
  <si>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</si>
  <si>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</si>
  <si>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</si>
  <si>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</si>
  <si>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</si>
  <si>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</si>
  <si>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</si>
  <si>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</si>
  <si>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</si>
  <si>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</si>
  <si>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</si>
  <si>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</si>
  <si>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</si>
  <si>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</si>
  <si>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</si>
  <si>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</si>
  <si>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</si>
  <si>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</si>
  <si>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</si>
  <si>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</si>
  <si>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</si>
  <si>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</si>
  <si>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</si>
  <si>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</si>
  <si>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</si>
  <si>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</si>
  <si>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</si>
  <si>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</si>
  <si>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</si>
  <si>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</si>
  <si>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</si>
  <si>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</si>
  <si>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</si>
  <si>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</si>
  <si>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</si>
  <si>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</si>
  <si>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</si>
  <si>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</si>
  <si>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</si>
  <si>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</si>
  <si>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</si>
  <si>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</si>
  <si>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</si>
  <si>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</si>
  <si>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</si>
  <si>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</si>
  <si>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</si>
  <si>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</si>
  <si>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</si>
  <si>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</si>
  <si>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</si>
  <si>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</si>
  <si>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</si>
  <si>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</si>
  <si>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</si>
  <si>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</si>
  <si>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</si>
  <si>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</si>
  <si>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</si>
  <si>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</si>
  <si>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</si>
  <si>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</si>
  <si>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</si>
  <si>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</si>
  <si>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</si>
  <si>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</si>
  <si>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</si>
  <si>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</si>
  <si>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</si>
  <si>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</si>
  <si>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</si>
  <si>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</si>
  <si>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</si>
  <si>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</si>
  <si>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</si>
  <si>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</si>
  <si>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</si>
  <si>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</si>
  <si>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</si>
  <si>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</si>
  <si>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</si>
  <si>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</si>
  <si>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</si>
  <si>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</si>
  <si>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</si>
  <si>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</si>
  <si>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</si>
  <si>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</si>
  <si>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</si>
  <si>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</si>
  <si>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</si>
  <si>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</si>
  <si>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</si>
  <si>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</si>
  <si>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</si>
  <si>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</si>
  <si>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</si>
  <si>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</si>
  <si>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</si>
  <si>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</si>
  <si>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</si>
  <si>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</si>
  <si>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</si>
  <si>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</si>
  <si>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</si>
  <si>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</si>
  <si>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</si>
  <si>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</si>
  <si>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</si>
  <si>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</si>
  <si>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</si>
  <si>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</si>
  <si>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</si>
  <si>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</si>
  <si>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</si>
  <si>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</si>
  <si>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</si>
  <si>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</si>
  <si>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</si>
  <si>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</si>
  <si>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</si>
  <si>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</si>
  <si>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</si>
  <si>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</si>
  <si>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</si>
  <si>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</si>
  <si>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</si>
  <si>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</si>
  <si>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</si>
  <si>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</si>
  <si>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</si>
  <si>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</si>
  <si>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</si>
  <si>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</si>
  <si>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</si>
  <si>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</si>
  <si>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</si>
  <si>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</si>
  <si>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</si>
  <si>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</si>
  <si>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</si>
  <si>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</si>
  <si>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</si>
  <si>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</si>
  <si>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</si>
  <si>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</si>
  <si>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</si>
  <si>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</si>
  <si>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</si>
  <si>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</si>
  <si>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</si>
  <si>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</si>
  <si>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</si>
  <si>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</si>
  <si>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</si>
  <si>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</si>
  <si>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</si>
  <si>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</si>
  <si>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</si>
  <si>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</si>
  <si>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</si>
  <si>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</si>
  <si>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</si>
  <si>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</si>
  <si>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</si>
  <si>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</si>
  <si>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</si>
  <si>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</si>
  <si>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</si>
  <si>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</si>
  <si>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</si>
  <si>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</si>
  <si>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</si>
  <si>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</si>
  <si>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</si>
  <si>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</si>
  <si>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</si>
  <si>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</si>
  <si>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</si>
  <si>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</si>
  <si>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</si>
  <si>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</si>
  <si>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</si>
  <si>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</si>
  <si>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</si>
  <si>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</si>
  <si>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</si>
  <si>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</si>
  <si>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</si>
  <si>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</si>
  <si>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</si>
  <si>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</si>
  <si>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</si>
  <si>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</si>
  <si>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</si>
  <si>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</si>
  <si>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</si>
  <si>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</si>
  <si>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</si>
  <si>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</si>
  <si>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</si>
  <si>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</si>
  <si>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</si>
  <si>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</si>
  <si>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</si>
  <si>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</si>
  <si>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</si>
  <si>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</si>
  <si>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</si>
  <si>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</si>
  <si>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</si>
  <si>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</si>
  <si>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</si>
  <si>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</si>
  <si>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</si>
  <si>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</si>
  <si>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</si>
  <si>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</si>
  <si>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</si>
  <si>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</si>
  <si>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</si>
  <si>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</si>
  <si>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</si>
  <si>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</si>
  <si>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</si>
  <si>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</si>
  <si>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</si>
  <si>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</si>
  <si>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</si>
  <si>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</si>
  <si>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</si>
  <si>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</si>
  <si>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</si>
  <si>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</si>
  <si>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</si>
  <si>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</si>
  <si>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</si>
  <si>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</si>
  <si>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</si>
  <si>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</si>
  <si>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</si>
  <si>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</si>
  <si>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</si>
  <si>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</si>
  <si>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</si>
  <si>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</si>
  <si>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</si>
  <si>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</si>
  <si>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</si>
  <si>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</si>
  <si>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</si>
  <si>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</si>
  <si>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</si>
  <si>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</si>
  <si>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</si>
  <si>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</si>
  <si>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</si>
  <si>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</si>
  <si>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</si>
  <si>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</si>
  <si>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</si>
  <si>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</si>
  <si>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</si>
  <si>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</si>
  <si>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</si>
  <si>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</si>
  <si>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</si>
  <si>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</si>
  <si>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</si>
  <si>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</si>
  <si>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</si>
  <si>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</si>
  <si>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</si>
  <si>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</si>
  <si>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</si>
  <si>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</si>
  <si>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</si>
  <si>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</si>
  <si>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</si>
  <si>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</si>
  <si>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</si>
  <si>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</si>
  <si>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</si>
  <si>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</si>
  <si>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</si>
  <si>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</si>
  <si>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</si>
  <si>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</si>
  <si>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</si>
  <si>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</si>
  <si>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</si>
  <si>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</si>
  <si>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</si>
  <si>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</si>
  <si>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</si>
  <si>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</si>
  <si>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</si>
  <si>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</si>
  <si>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</si>
  <si>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</si>
  <si>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</si>
  <si>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</si>
  <si>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</si>
  <si>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</si>
  <si>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</si>
  <si>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</si>
  <si>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</si>
  <si>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</si>
  <si>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</si>
  <si>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</si>
  <si>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</si>
  <si>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</si>
  <si>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</si>
  <si>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</si>
  <si>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</si>
  <si>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</si>
  <si>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</si>
  <si>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</si>
  <si>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</si>
  <si>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</si>
  <si>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</si>
  <si>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</si>
  <si>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</si>
  <si>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</si>
  <si>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</si>
  <si>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</si>
  <si>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</si>
  <si>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</si>
  <si>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</si>
  <si>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</si>
  <si>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</si>
  <si>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</si>
  <si>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</si>
  <si>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</si>
  <si>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</si>
  <si>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</si>
  <si>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</si>
  <si>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</si>
  <si>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</si>
  <si>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</si>
  <si>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</si>
  <si>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</si>
  <si>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</si>
  <si>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</si>
  <si>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</si>
  <si>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</si>
  <si>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</si>
  <si>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</si>
  <si>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</si>
  <si>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</si>
  <si>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</si>
  <si>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</si>
  <si>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</si>
  <si>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</si>
  <si>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</si>
  <si>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</si>
  <si>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</si>
  <si>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</si>
  <si>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</si>
  <si>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</si>
  <si>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</si>
  <si>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</si>
  <si>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</si>
  <si>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</si>
  <si>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</si>
  <si>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</si>
  <si>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</si>
  <si>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</si>
  <si>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</si>
  <si>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</si>
  <si>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</si>
  <si>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</si>
  <si>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</si>
  <si>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</si>
  <si>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</si>
  <si>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</si>
  <si>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</si>
  <si>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</si>
  <si>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</si>
  <si>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</si>
  <si>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</si>
  <si>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</si>
  <si>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</si>
  <si>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</si>
  <si>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</si>
  <si>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</si>
  <si>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</si>
  <si>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</si>
  <si>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</si>
  <si>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</si>
  <si>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</si>
  <si>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</si>
  <si>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</si>
  <si>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</si>
  <si>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</si>
  <si>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</si>
  <si>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</si>
  <si>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</si>
  <si>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</si>
  <si>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</si>
  <si>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</si>
  <si>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</si>
  <si>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</si>
  <si>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</si>
  <si>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</si>
  <si>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</si>
  <si>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</si>
  <si>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</si>
  <si>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</si>
  <si>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</si>
  <si>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</si>
  <si>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</si>
  <si>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</si>
  <si>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</si>
  <si>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</si>
  <si>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</si>
  <si>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</si>
  <si>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</si>
  <si>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</si>
  <si>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</si>
  <si>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</si>
  <si>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</si>
  <si>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</si>
  <si>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</si>
  <si>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</si>
  <si>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</si>
  <si>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</si>
  <si>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</si>
  <si>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</si>
  <si>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</si>
  <si>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</si>
  <si>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</si>
  <si>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</si>
  <si>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</si>
  <si>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</si>
  <si>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</si>
  <si>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</si>
  <si>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</si>
  <si>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</si>
  <si>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</si>
  <si>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</si>
  <si>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</si>
  <si>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</si>
  <si>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</si>
  <si>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</si>
  <si>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</si>
  <si>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</si>
  <si>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</si>
  <si>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</si>
  <si>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</si>
  <si>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</si>
  <si>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</si>
  <si>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</si>
  <si>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</si>
  <si>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</si>
  <si>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</si>
  <si>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</si>
  <si>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</si>
  <si>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</si>
  <si>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</si>
  <si>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</si>
  <si>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</si>
  <si>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</si>
  <si>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</si>
  <si>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</si>
  <si>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</si>
  <si>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</si>
  <si>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</si>
  <si>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</si>
  <si>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</si>
  <si>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</si>
  <si>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</si>
  <si>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</si>
  <si>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</si>
  <si>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</si>
  <si>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</si>
  <si>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</si>
  <si>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</si>
  <si>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</si>
  <si>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</si>
  <si>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</si>
  <si>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</si>
  <si>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</si>
  <si>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</si>
  <si>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</si>
  <si>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</si>
  <si>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</si>
  <si>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</si>
  <si>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</si>
  <si>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</si>
  <si>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</si>
  <si>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</si>
  <si>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</si>
  <si>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</si>
  <si>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</si>
  <si>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</si>
  <si>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</si>
  <si>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</si>
  <si>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</si>
  <si>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</si>
  <si>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</si>
  <si>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</si>
  <si>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</si>
  <si>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</si>
  <si>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</si>
  <si>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</si>
  <si>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</si>
  <si>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</si>
  <si>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</si>
  <si>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</si>
  <si>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</si>
  <si>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</si>
  <si>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</si>
  <si>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</si>
  <si>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</si>
  <si>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</si>
  <si>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</si>
  <si>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</si>
  <si>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</si>
  <si>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</si>
  <si>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</si>
  <si>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</si>
  <si>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</si>
  <si>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</si>
  <si>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</si>
  <si>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</si>
  <si>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</si>
  <si>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</si>
  <si>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</si>
  <si>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</si>
  <si>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</si>
  <si>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</si>
  <si>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</si>
  <si>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</si>
  <si>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</si>
  <si>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</si>
  <si>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</si>
  <si>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</si>
  <si>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</si>
  <si>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</si>
  <si>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</si>
  <si>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</si>
  <si>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</si>
  <si>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</si>
  <si>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</si>
  <si>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</si>
  <si>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</si>
  <si>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</si>
  <si>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</si>
  <si>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</si>
  <si>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</si>
  <si>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</si>
  <si>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</si>
  <si>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</si>
  <si>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</si>
  <si>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</si>
  <si>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</si>
  <si>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</si>
  <si>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</si>
  <si>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</si>
  <si>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</si>
  <si>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</si>
  <si>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</si>
  <si>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</si>
  <si>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</si>
  <si>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</si>
  <si>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</si>
  <si>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</si>
  <si>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</si>
  <si>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</si>
  <si>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</si>
  <si>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</si>
  <si>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</si>
  <si>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</si>
  <si>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</si>
  <si>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</si>
  <si>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</si>
  <si>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</si>
  <si>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</si>
  <si>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</si>
  <si>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</si>
  <si>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</si>
  <si>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</si>
  <si>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</si>
  <si>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</si>
  <si>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</si>
  <si>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</si>
  <si>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</si>
  <si>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</si>
  <si>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</si>
  <si>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</si>
  <si>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</si>
  <si>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</si>
  <si>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</si>
  <si>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</si>
  <si>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</si>
  <si>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</si>
  <si>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</si>
  <si>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</si>
  <si>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</si>
  <si>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</si>
  <si>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</si>
  <si>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</si>
  <si>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</si>
  <si>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</si>
  <si>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</si>
  <si>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</si>
  <si>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</si>
  <si>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</si>
  <si>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</si>
  <si>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</si>
  <si>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</si>
  <si>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</si>
  <si>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</si>
  <si>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</si>
  <si>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</si>
  <si>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</si>
  <si>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</si>
  <si>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</si>
  <si>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</si>
  <si>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</si>
  <si>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</si>
  <si>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</si>
  <si>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</si>
  <si>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</si>
  <si>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</si>
  <si>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</si>
  <si>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</si>
  <si>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</si>
  <si>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</si>
  <si>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</si>
  <si>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</si>
  <si>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</si>
  <si>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</si>
  <si>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</si>
  <si>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</si>
  <si>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</si>
  <si>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</si>
  <si>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</si>
  <si>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</si>
  <si>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</si>
  <si>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</si>
  <si>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</si>
  <si>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</si>
  <si>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</si>
  <si>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</si>
  <si>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</si>
  <si>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</si>
  <si>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</si>
  <si>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</si>
  <si>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</si>
  <si>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</si>
  <si>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</si>
  <si>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</si>
  <si>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</si>
  <si>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</si>
  <si>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</si>
  <si>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</si>
  <si>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</si>
  <si>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</si>
  <si>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</si>
  <si>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</si>
  <si>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</si>
  <si>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</si>
  <si>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</si>
  <si>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</si>
  <si>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</si>
  <si>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</si>
  <si>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</si>
  <si>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</si>
  <si>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</si>
  <si>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</si>
  <si>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</si>
  <si>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</si>
  <si>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</si>
  <si>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</si>
  <si>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</si>
  <si>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</si>
  <si>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</si>
  <si>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</si>
  <si>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</si>
  <si>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</si>
  <si>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</si>
  <si>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</si>
  <si>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</si>
  <si>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</si>
  <si>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</si>
  <si>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</si>
  <si>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</si>
  <si>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</si>
  <si>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</si>
  <si>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</si>
  <si>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</si>
  <si>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</si>
  <si>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</si>
  <si>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</si>
  <si>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</si>
  <si>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</si>
  <si>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</si>
  <si>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</si>
  <si>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</si>
  <si>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</si>
  <si>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</si>
  <si>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</si>
  <si>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</si>
  <si>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</si>
  <si>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</si>
  <si>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</si>
  <si>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</si>
  <si>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</si>
  <si>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</si>
  <si>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</si>
  <si>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</si>
  <si>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</si>
  <si>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</si>
  <si>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</si>
  <si>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</si>
  <si>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</si>
  <si>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</si>
  <si>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</si>
  <si>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</si>
  <si>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</si>
  <si>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</si>
  <si>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</si>
  <si>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</si>
  <si>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</si>
  <si>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</si>
  <si>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</si>
  <si>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</si>
  <si>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</si>
  <si>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</si>
  <si>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</si>
  <si>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</si>
  <si>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</si>
  <si>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</si>
  <si>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</si>
  <si>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</si>
  <si>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</si>
  <si>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</si>
  <si>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</si>
  <si>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</si>
  <si>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</si>
  <si>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</si>
  <si>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</si>
  <si>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</si>
  <si>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</si>
  <si>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</si>
  <si>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</si>
  <si>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</si>
  <si>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</si>
  <si>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</si>
  <si>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</si>
  <si>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</si>
  <si>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</si>
  <si>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</si>
  <si>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</si>
  <si>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</si>
  <si>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</si>
  <si>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</si>
  <si>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</si>
  <si>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</si>
  <si>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</si>
  <si>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</si>
  <si>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</si>
  <si>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</si>
  <si>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</si>
  <si>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</si>
  <si>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</si>
  <si>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</si>
  <si>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</si>
  <si>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</si>
  <si>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</si>
  <si>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</si>
  <si>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</si>
  <si>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</si>
  <si>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</si>
  <si>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</si>
  <si>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</si>
  <si>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</si>
  <si>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</si>
  <si>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</si>
  <si>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</si>
  <si>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</si>
  <si>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</si>
  <si>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</si>
  <si>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</si>
  <si>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</si>
  <si>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</si>
  <si>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</si>
  <si>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</si>
  <si>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</si>
  <si>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</si>
  <si>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</si>
  <si>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</si>
  <si>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</si>
  <si>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</si>
  <si>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</si>
  <si>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</si>
  <si>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</si>
  <si>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</si>
  <si>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</si>
  <si>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</si>
  <si>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</si>
  <si>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</si>
  <si>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</si>
  <si>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</si>
  <si>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</si>
  <si>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</si>
  <si>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</si>
  <si>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</si>
  <si>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</si>
  <si>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</si>
  <si>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</si>
  <si>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</si>
  <si>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</si>
  <si>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</si>
  <si>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</si>
  <si>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</si>
  <si>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</si>
  <si>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</si>
  <si>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</si>
  <si>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</si>
  <si>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</si>
  <si>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</si>
  <si>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</si>
  <si>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</si>
  <si>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</si>
  <si>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</si>
  <si>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</si>
  <si>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</si>
  <si>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</si>
  <si>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</si>
  <si>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</si>
  <si>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</si>
  <si>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</si>
  <si>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</si>
  <si>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</si>
  <si>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</si>
  <si>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</si>
  <si>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</si>
  <si>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</si>
  <si>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</si>
  <si>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</si>
  <si>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</si>
  <si>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</si>
  <si>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</si>
  <si>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</si>
  <si>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</si>
  <si>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</si>
  <si>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</si>
  <si>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</si>
  <si>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</si>
  <si>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</si>
  <si>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</si>
  <si>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</si>
  <si>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</si>
  <si>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</si>
  <si>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</si>
  <si>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</si>
  <si>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</si>
  <si>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</si>
  <si>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</si>
  <si>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</si>
  <si>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</si>
  <si>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</si>
  <si>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</si>
  <si>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</si>
  <si>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</si>
  <si>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</si>
  <si>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</si>
  <si>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</si>
  <si>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</si>
  <si>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</si>
  <si>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</si>
  <si>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</si>
  <si>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</si>
  <si>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</si>
  <si>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</si>
  <si>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</si>
  <si>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</si>
  <si>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</si>
  <si>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</si>
  <si>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</si>
  <si>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</si>
  <si>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</si>
  <si>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</si>
  <si>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</si>
  <si>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</si>
  <si>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</si>
  <si>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</si>
  <si>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</si>
  <si>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</si>
  <si>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</si>
  <si>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</si>
  <si>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</si>
  <si>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</si>
  <si>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</si>
  <si>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</si>
  <si>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</si>
  <si>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</si>
  <si>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</si>
  <si>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</si>
  <si>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</si>
  <si>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</si>
  <si>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</si>
  <si>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</si>
  <si>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</si>
  <si>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</si>
  <si>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</si>
  <si>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</si>
  <si>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</si>
  <si>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</si>
  <si>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</si>
  <si>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</si>
  <si>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</si>
  <si>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</si>
  <si>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</si>
  <si>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</si>
  <si>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</si>
  <si>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</si>
  <si>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</si>
  <si>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</si>
  <si>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</si>
  <si>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</si>
  <si>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</si>
  <si>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</si>
  <si>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</si>
  <si>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</si>
  <si>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</si>
  <si>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</si>
  <si>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</si>
  <si>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</si>
  <si>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</si>
  <si>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</si>
  <si>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</si>
  <si>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</si>
  <si>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</si>
  <si>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</si>
  <si>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</si>
  <si>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</si>
  <si>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</si>
  <si>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</si>
  <si>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</si>
  <si>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</si>
  <si>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</si>
  <si>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</si>
  <si>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</si>
  <si>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</si>
  <si>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</si>
  <si>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</si>
  <si>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</si>
  <si>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</si>
  <si>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</si>
  <si>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</si>
  <si>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</si>
  <si>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</si>
  <si>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</si>
  <si>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</si>
  <si>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</si>
  <si>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</si>
  <si>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</si>
  <si>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</si>
  <si>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</si>
  <si>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</si>
  <si>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</si>
  <si>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</si>
  <si>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</si>
  <si>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</si>
  <si>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</si>
  <si>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</si>
  <si>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</si>
  <si>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</si>
  <si>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</si>
  <si>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</si>
  <si>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</si>
  <si>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</si>
  <si>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</si>
  <si>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</si>
  <si>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</si>
  <si>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</si>
  <si>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</si>
  <si>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</si>
  <si>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</si>
  <si>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</si>
  <si>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</si>
  <si>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</si>
  <si>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</si>
  <si>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</si>
  <si>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</si>
  <si>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</si>
  <si>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</si>
  <si>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</si>
  <si>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</si>
  <si>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</si>
  <si>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</si>
  <si>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</si>
  <si>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</si>
  <si>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</si>
  <si>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</si>
  <si>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</si>
  <si>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</si>
  <si>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</si>
  <si>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</si>
  <si>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</si>
  <si>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</si>
  <si>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</si>
  <si>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</si>
  <si>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</si>
  <si>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</si>
  <si>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</si>
  <si>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</si>
  <si>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</si>
  <si>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</si>
  <si>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</si>
  <si>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</si>
  <si>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</si>
  <si>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</si>
  <si>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</si>
  <si>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</si>
  <si>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</si>
  <si>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</si>
  <si>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</si>
  <si>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</si>
  <si>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</si>
  <si>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</si>
  <si>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</si>
  <si>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</si>
  <si>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</si>
  <si>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</si>
  <si>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</si>
  <si>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</si>
  <si>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</si>
  <si>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</si>
  <si>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</si>
  <si>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</si>
  <si>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</si>
  <si>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</si>
  <si>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</si>
  <si>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</si>
  <si>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</si>
  <si>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</si>
  <si>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</si>
  <si>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</si>
  <si>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</si>
  <si>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</si>
  <si>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</si>
  <si>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</si>
  <si>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</si>
  <si>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</si>
  <si>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</si>
  <si>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</si>
  <si>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</si>
  <si>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</si>
  <si>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</si>
  <si>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</si>
  <si>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</si>
  <si>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</si>
  <si>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</si>
  <si>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</si>
  <si>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</si>
  <si>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</si>
  <si>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</si>
  <si>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</si>
  <si>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</si>
  <si>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</si>
  <si>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</si>
  <si>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</si>
  <si>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</si>
  <si>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</si>
  <si>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</si>
  <si>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</si>
  <si>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</si>
  <si>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</si>
  <si>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</si>
  <si>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</si>
  <si>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</si>
  <si>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</si>
  <si>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</si>
  <si>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</si>
  <si>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</si>
  <si>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</si>
  <si>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</si>
  <si>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</si>
  <si>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</si>
  <si>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</si>
  <si>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</si>
  <si>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</si>
  <si>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</si>
  <si>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</si>
  <si>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</si>
  <si>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</si>
  <si>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</si>
  <si>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</si>
  <si>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</si>
  <si>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</si>
  <si>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</si>
  <si>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</si>
  <si>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</si>
  <si>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</si>
  <si>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</si>
  <si>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</si>
  <si>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</si>
  <si>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</si>
  <si>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</si>
  <si>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</si>
  <si>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</si>
  <si>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</si>
  <si>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</si>
  <si>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</si>
  <si>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</si>
  <si>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</si>
  <si>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</si>
  <si>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</si>
  <si>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</si>
  <si>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</si>
  <si>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</si>
  <si>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</si>
  <si>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</si>
  <si>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</si>
  <si>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</si>
  <si>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</si>
  <si>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</si>
  <si>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</si>
  <si>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</si>
  <si>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</si>
  <si>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</si>
  <si>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</si>
  <si>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</si>
  <si>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</si>
  <si>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</si>
  <si>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</si>
  <si>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</si>
  <si>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</si>
  <si>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</si>
  <si>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</si>
  <si>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</si>
  <si>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</si>
  <si>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</si>
  <si>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</si>
  <si>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</si>
  <si>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</si>
  <si>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</si>
  <si>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</si>
  <si>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</si>
  <si>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</si>
  <si>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</si>
  <si>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</si>
  <si>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</si>
  <si>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</si>
  <si>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</si>
  <si>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</si>
  <si>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</si>
  <si>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</si>
  <si>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</si>
  <si>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</si>
  <si>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</si>
  <si>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</si>
  <si>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</si>
  <si>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</si>
  <si>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</si>
  <si>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</si>
  <si>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</si>
  <si>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</si>
  <si>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</si>
  <si>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</si>
  <si>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</si>
  <si>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</si>
  <si>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</si>
  <si>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</si>
  <si>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</si>
  <si>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</si>
  <si>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</si>
  <si>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</si>
  <si>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</si>
  <si>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</si>
  <si>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</si>
  <si>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</si>
  <si>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</si>
  <si>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</si>
  <si>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</si>
  <si>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</si>
  <si>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</si>
  <si>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</si>
  <si>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</si>
  <si>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</si>
  <si>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</si>
  <si>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</si>
  <si>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</si>
  <si>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</si>
  <si>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</si>
  <si>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</si>
  <si>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</si>
  <si>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</si>
  <si>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</si>
  <si>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</si>
  <si>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</si>
  <si>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</si>
  <si>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</si>
  <si>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</si>
  <si>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</si>
  <si>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</si>
  <si>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</si>
  <si>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</si>
  <si>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</si>
  <si>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</si>
  <si>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</si>
  <si>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</si>
  <si>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</si>
  <si>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</si>
  <si>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</si>
  <si>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</si>
  <si>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</si>
  <si>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</si>
  <si>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</si>
  <si>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</si>
  <si>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</si>
  <si>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</si>
  <si>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</si>
  <si>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</si>
  <si>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</si>
  <si>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</si>
  <si>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</si>
  <si>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</si>
  <si>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</si>
  <si>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</si>
  <si>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</si>
  <si>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</si>
  <si>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</si>
  <si>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</si>
  <si>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</si>
  <si>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</si>
  <si>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</si>
  <si>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</si>
  <si>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</si>
  <si>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</si>
  <si>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</si>
  <si>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</si>
  <si>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</si>
  <si>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</si>
  <si>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</si>
  <si>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</si>
  <si>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</si>
  <si>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</si>
  <si>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</si>
  <si>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</si>
  <si>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</si>
  <si>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</si>
  <si>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</si>
  <si>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</si>
  <si>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</si>
  <si>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</si>
  <si>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</si>
  <si>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</si>
  <si>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</si>
  <si>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</si>
  <si>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</si>
  <si>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</si>
  <si>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</si>
  <si>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</si>
  <si>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</si>
  <si>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</si>
  <si>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</si>
  <si>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</si>
  <si>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</si>
  <si>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</si>
  <si>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</si>
  <si>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</si>
  <si>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</si>
  <si>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</si>
  <si>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</si>
  <si>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</si>
  <si>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</si>
  <si>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</si>
  <si>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</si>
  <si>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</si>
  <si>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</si>
  <si>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</si>
  <si>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</si>
  <si>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</si>
  <si>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</si>
  <si>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</si>
  <si>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</si>
  <si>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</si>
  <si>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</si>
  <si>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</si>
  <si>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</si>
  <si>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</si>
  <si>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</si>
  <si>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</si>
  <si>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</si>
  <si>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</si>
  <si>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</si>
  <si>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</si>
  <si>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</si>
  <si>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</si>
  <si>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</si>
  <si>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</si>
  <si>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</si>
  <si>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</si>
  <si>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</si>
  <si>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</si>
  <si>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</si>
  <si>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</si>
  <si>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</si>
  <si>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</si>
  <si>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</si>
  <si>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</si>
  <si>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</si>
  <si>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</si>
  <si>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</si>
  <si>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</si>
  <si>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</si>
  <si>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</si>
  <si>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</si>
  <si>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</si>
  <si>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</si>
  <si>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</si>
  <si>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</si>
  <si>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</si>
  <si>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</si>
  <si>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</si>
  <si>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</si>
  <si>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</si>
  <si>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</si>
  <si>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</si>
  <si>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</si>
  <si>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</si>
  <si>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</si>
  <si>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</si>
  <si>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</si>
  <si>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</si>
  <si>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</si>
  <si>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</si>
  <si>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</si>
  <si>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</si>
  <si>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</si>
  <si>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</si>
  <si>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</si>
  <si>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</si>
  <si>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</si>
  <si>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</si>
  <si>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</si>
  <si>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</si>
  <si>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</si>
  <si>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</si>
  <si>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</si>
  <si>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</si>
  <si>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</si>
  <si>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</si>
  <si>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</si>
  <si>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</si>
  <si>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</si>
  <si>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</si>
  <si>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</si>
  <si>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</si>
  <si>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</si>
  <si>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</si>
  <si>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</si>
  <si>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</si>
  <si>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</si>
  <si>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</si>
  <si>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</si>
  <si>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</si>
  <si>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</si>
  <si>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</si>
  <si>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</si>
  <si>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</si>
  <si>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</si>
  <si>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</si>
  <si>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</si>
  <si>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</si>
  <si>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</si>
  <si>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</si>
  <si>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</si>
  <si>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</si>
  <si>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</si>
  <si>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</si>
  <si>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</si>
  <si>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</si>
  <si>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</si>
  <si>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</si>
  <si>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</si>
  <si>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</si>
  <si>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</si>
  <si>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</si>
  <si>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</si>
  <si>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</si>
  <si>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</si>
  <si>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</si>
  <si>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</si>
  <si>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</si>
  <si>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</si>
  <si>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</si>
  <si>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</si>
  <si>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</si>
  <si>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</si>
  <si>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</si>
  <si>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</si>
  <si>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</si>
  <si>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</si>
  <si>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</si>
  <si>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</si>
  <si>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</si>
  <si>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</si>
  <si>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</si>
  <si>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</si>
  <si>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</si>
  <si>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</si>
  <si>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</si>
  <si>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</si>
  <si>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</si>
  <si>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</si>
  <si>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</si>
  <si>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</si>
  <si>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</si>
  <si>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</si>
  <si>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</si>
  <si>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</si>
  <si>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</si>
  <si>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</si>
  <si>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</si>
  <si>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</si>
  <si>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</si>
  <si>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</si>
  <si>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</si>
  <si>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</si>
  <si>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</si>
  <si>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</si>
  <si>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</si>
  <si>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</si>
  <si>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</si>
  <si>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</si>
  <si>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</si>
  <si>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</si>
  <si>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</si>
  <si>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</si>
  <si>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</si>
  <si>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</si>
  <si>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</si>
  <si>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</si>
  <si>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</si>
  <si>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</si>
  <si>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</si>
  <si>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</si>
  <si>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</si>
  <si>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</si>
  <si>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</si>
  <si>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</si>
  <si>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</si>
  <si>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</si>
  <si>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</si>
  <si>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</si>
  <si>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</si>
  <si>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</si>
  <si>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</si>
  <si>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</si>
  <si>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</si>
  <si>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</si>
  <si>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</si>
  <si>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</si>
  <si>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</si>
  <si>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</si>
  <si>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</si>
  <si>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</si>
  <si>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</si>
  <si>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</si>
  <si>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</si>
  <si>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</si>
  <si>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</si>
  <si>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</si>
  <si>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</si>
  <si>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</si>
  <si>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</si>
  <si>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</si>
  <si>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</si>
  <si>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</si>
  <si>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</si>
  <si>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</si>
  <si>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</si>
  <si>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</si>
  <si>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</si>
  <si>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</si>
  <si>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</si>
  <si>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</si>
  <si>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</si>
  <si>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</si>
  <si>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</si>
  <si>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</si>
  <si>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</si>
  <si>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</si>
  <si>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</si>
  <si>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</si>
  <si>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</si>
  <si>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</si>
  <si>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</si>
  <si>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</si>
  <si>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</si>
  <si>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</si>
  <si>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</si>
  <si>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</si>
  <si>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</si>
  <si>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</si>
  <si>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</si>
  <si>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</si>
  <si>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</si>
  <si>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</si>
  <si>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</si>
  <si>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</si>
  <si>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</si>
  <si>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</si>
  <si>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</si>
  <si>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</si>
  <si>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</si>
  <si>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</si>
  <si>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</si>
  <si>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</si>
  <si>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</si>
  <si>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</si>
  <si>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</si>
  <si>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</si>
  <si>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</si>
  <si>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</si>
  <si>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</si>
  <si>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</si>
  <si>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</si>
  <si>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</si>
  <si>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</si>
  <si>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</si>
  <si>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</si>
  <si>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</si>
  <si>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</si>
  <si>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</si>
  <si>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</si>
  <si>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</si>
  <si>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</si>
  <si>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</si>
  <si>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</si>
  <si>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</si>
  <si>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</si>
  <si>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</si>
  <si>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</si>
  <si>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</si>
  <si>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</si>
  <si>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</si>
  <si>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</si>
  <si>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</si>
  <si>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</si>
  <si>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</si>
  <si>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</si>
  <si>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</si>
  <si>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</si>
  <si>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</si>
  <si>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</si>
  <si>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</si>
  <si>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</si>
  <si>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</si>
  <si>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</si>
  <si>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</si>
  <si>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</si>
  <si>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</si>
  <si>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</si>
  <si>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</si>
  <si>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</si>
  <si>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</si>
  <si>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</si>
  <si>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</si>
  <si>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</si>
  <si>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</si>
  <si>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</si>
  <si>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</si>
  <si>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</si>
  <si>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</si>
  <si>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</si>
  <si>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</si>
  <si>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</si>
  <si>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</si>
  <si>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</si>
  <si>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</si>
  <si>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</si>
  <si>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</si>
  <si>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</si>
  <si>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</si>
  <si>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</si>
  <si>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</si>
  <si>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</si>
  <si>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</si>
  <si>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</si>
  <si>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</si>
  <si>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</si>
  <si>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</si>
  <si>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</si>
  <si>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</si>
  <si>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</si>
  <si>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</si>
  <si>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</si>
  <si>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</si>
  <si>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</si>
  <si>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</si>
  <si>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</si>
  <si>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</si>
  <si>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</si>
  <si>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</si>
  <si>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</si>
  <si>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</si>
  <si>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</si>
  <si>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</si>
  <si>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</si>
  <si>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</si>
  <si>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</si>
  <si>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</si>
  <si>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</si>
  <si>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</si>
  <si>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</si>
  <si>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</si>
  <si>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</si>
  <si>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</si>
  <si>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</si>
  <si>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</si>
  <si>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</si>
  <si>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</si>
  <si>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</si>
  <si>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</si>
  <si>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</si>
  <si>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</si>
  <si>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</si>
  <si>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</si>
  <si>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</si>
  <si>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</si>
  <si>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</si>
  <si>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</si>
  <si>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</si>
  <si>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</si>
  <si>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</si>
  <si>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</si>
  <si>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</si>
  <si>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</si>
  <si>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</si>
  <si>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</si>
  <si>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</si>
  <si>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</si>
  <si>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</si>
  <si>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</si>
  <si>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</si>
  <si>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</si>
  <si>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</si>
  <si>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</si>
  <si>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</si>
  <si>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</si>
  <si>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</si>
  <si>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</si>
  <si>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</si>
  <si>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</si>
  <si>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</si>
  <si>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</si>
  <si>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</si>
  <si>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</si>
  <si>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</si>
  <si>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</si>
  <si>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</si>
  <si>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</si>
  <si>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</si>
  <si>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</si>
  <si>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</si>
  <si>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</si>
  <si>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</si>
  <si>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</si>
  <si>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</si>
  <si>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</si>
  <si>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</si>
  <si>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</si>
  <si>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</si>
  <si>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</si>
  <si>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</si>
  <si>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</si>
  <si>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</si>
  <si>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</si>
  <si>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</si>
  <si>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</si>
  <si>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</si>
  <si>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</si>
  <si>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</si>
  <si>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</si>
  <si>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</si>
  <si>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</si>
  <si>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</si>
  <si>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</si>
  <si>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</si>
  <si>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</si>
  <si>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</si>
  <si>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</si>
  <si>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</si>
  <si>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</si>
  <si>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</si>
  <si>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</si>
  <si>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</si>
  <si>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</si>
  <si>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</si>
  <si>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</si>
  <si>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</si>
  <si>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</si>
  <si>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</si>
  <si>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</si>
  <si>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</si>
  <si>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</si>
  <si>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</si>
  <si>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</si>
  <si>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</si>
  <si>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</si>
  <si>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</si>
  <si>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</si>
  <si>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</si>
  <si>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</si>
  <si>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</si>
  <si>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</si>
  <si>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</si>
  <si>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</si>
  <si>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</si>
  <si>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</si>
  <si>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</si>
  <si>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</si>
  <si>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</si>
  <si>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</si>
  <si>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</si>
  <si>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</si>
  <si>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</si>
  <si>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</si>
  <si>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</si>
  <si>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</si>
  <si>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</si>
  <si>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</si>
  <si>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</si>
  <si>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</si>
  <si>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</si>
  <si>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</si>
  <si>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</si>
  <si>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</si>
  <si>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</si>
  <si>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</si>
  <si>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</si>
  <si>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</si>
  <si>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</si>
  <si>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</si>
  <si>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</si>
  <si>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</si>
  <si>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</si>
  <si>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</si>
  <si>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</si>
  <si>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</si>
  <si>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</si>
  <si>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</si>
  <si>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</si>
  <si>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</si>
  <si>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</si>
  <si>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</si>
  <si>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</si>
  <si>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</si>
  <si>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</si>
  <si>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</si>
  <si>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</si>
  <si>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</si>
  <si>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</si>
  <si>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</si>
  <si>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</si>
  <si>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</si>
  <si>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</si>
  <si>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</si>
  <si>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</si>
  <si>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</si>
  <si>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</si>
  <si>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</si>
  <si>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</si>
  <si>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</si>
  <si>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</si>
  <si>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</si>
  <si>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</si>
  <si>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</si>
  <si>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</si>
  <si>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</si>
  <si>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</si>
  <si>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</si>
  <si>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</si>
  <si>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</si>
  <si>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</si>
  <si>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</si>
  <si>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</si>
  <si>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</si>
  <si>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</si>
  <si>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</si>
  <si>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</si>
  <si>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</si>
  <si>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</si>
  <si>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</si>
  <si>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</si>
  <si>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</si>
  <si>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</si>
  <si>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</si>
  <si>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</si>
  <si>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</si>
  <si>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</si>
  <si>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</si>
  <si>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</si>
  <si>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</si>
  <si>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</si>
  <si>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</si>
  <si>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</si>
  <si>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</si>
  <si>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</si>
  <si>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</si>
  <si>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</si>
  <si>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</si>
  <si>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</si>
  <si>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</si>
  <si>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</si>
  <si>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</si>
  <si>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</si>
  <si>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</si>
  <si>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</si>
  <si>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</si>
  <si>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</si>
  <si>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</si>
  <si>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</si>
  <si>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</si>
  <si>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</si>
  <si>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</si>
  <si>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</si>
  <si>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</si>
  <si>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</si>
  <si>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</si>
  <si>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</si>
  <si>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</si>
  <si>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</si>
  <si>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</si>
  <si>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</si>
  <si>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</si>
  <si>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</si>
  <si>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</si>
  <si>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</si>
  <si>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</si>
  <si>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</si>
  <si>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</si>
  <si>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</si>
  <si>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</si>
  <si>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</si>
  <si>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</si>
  <si>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</si>
  <si>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</si>
  <si>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</si>
  <si>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</si>
  <si>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</si>
  <si>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</si>
  <si>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</si>
  <si>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</si>
  <si>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</si>
  <si>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</si>
  <si>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</si>
  <si>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</si>
  <si>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</si>
  <si>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</si>
  <si>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</si>
  <si>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</si>
  <si>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</si>
  <si>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</si>
  <si>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</si>
  <si>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</si>
  <si>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</si>
  <si>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</si>
  <si>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</si>
  <si>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</si>
  <si>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</si>
  <si>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</si>
  <si>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</si>
  <si>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</si>
  <si>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</si>
  <si>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</si>
  <si>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</si>
  <si>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</si>
  <si>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</si>
  <si>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</si>
  <si>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</si>
  <si>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</si>
  <si>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</si>
  <si>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</si>
  <si>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</si>
  <si>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</si>
  <si>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</si>
  <si>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</si>
  <si>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</si>
  <si>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</si>
  <si>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</si>
  <si>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</si>
  <si>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</si>
  <si>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</si>
  <si>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</si>
  <si>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</si>
  <si>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</si>
  <si>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</si>
  <si>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</si>
  <si>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</si>
  <si>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</si>
  <si>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</si>
  <si>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</si>
  <si>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</si>
  <si>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</si>
  <si>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</si>
  <si>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</si>
  <si>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</si>
  <si>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</si>
  <si>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</si>
  <si>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</si>
  <si>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</si>
  <si>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</si>
  <si>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</si>
  <si>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</si>
  <si>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</si>
  <si>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</si>
  <si>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</si>
  <si>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</si>
  <si>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</si>
  <si>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</si>
  <si>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</si>
  <si>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</si>
  <si>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</si>
  <si>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</si>
  <si>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</si>
  <si>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</si>
  <si>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</si>
  <si>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</si>
  <si>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</si>
  <si>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</si>
  <si>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</si>
  <si>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</si>
  <si>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</si>
  <si>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</si>
  <si>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</si>
  <si>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</si>
  <si>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</si>
  <si>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</si>
  <si>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</si>
  <si>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</si>
  <si>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</si>
  <si>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</si>
  <si>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</si>
  <si>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</si>
  <si>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</si>
  <si>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</si>
  <si>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</si>
  <si>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</si>
  <si>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</si>
  <si>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</si>
  <si>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</si>
  <si>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</si>
  <si>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</si>
  <si>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</si>
  <si>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</si>
  <si>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</si>
  <si>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</si>
  <si>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</si>
  <si>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</si>
  <si>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</si>
  <si>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</si>
  <si>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</si>
  <si>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</si>
  <si>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</si>
  <si>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</si>
  <si>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</si>
  <si>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</si>
  <si>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</si>
  <si>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</si>
  <si>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</si>
  <si>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</si>
  <si>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</si>
  <si>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</si>
  <si>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</si>
  <si>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</si>
  <si>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</si>
  <si>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</si>
  <si>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</si>
  <si>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</si>
  <si>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</si>
  <si>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</si>
  <si>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</si>
  <si>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</si>
  <si>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</si>
  <si>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</si>
  <si>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</si>
  <si>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</si>
  <si>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</si>
  <si>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</si>
  <si>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</si>
  <si>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</si>
  <si>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</si>
  <si>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</si>
  <si>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</si>
  <si>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</si>
  <si>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</si>
  <si>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</si>
  <si>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</si>
  <si>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</si>
  <si>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</si>
  <si>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</si>
  <si>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</si>
  <si>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</si>
  <si>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</si>
  <si>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</si>
  <si>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</si>
  <si>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</si>
  <si>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</si>
  <si>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</si>
  <si>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</si>
  <si>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</si>
  <si>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</si>
  <si>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</si>
  <si>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</si>
  <si>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</si>
  <si>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</si>
  <si>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</si>
  <si>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</si>
  <si>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</si>
  <si>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</si>
  <si>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</si>
  <si>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</si>
  <si>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</si>
  <si>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</si>
  <si>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</si>
  <si>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</si>
  <si>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</si>
  <si>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</si>
  <si>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</si>
  <si>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</si>
  <si>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</si>
  <si>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</si>
  <si>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</si>
  <si>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</si>
  <si>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</si>
  <si>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</si>
  <si>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</si>
  <si>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</si>
  <si>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</si>
  <si>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</si>
  <si>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</si>
  <si>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</si>
  <si>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</si>
  <si>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</si>
  <si>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</si>
  <si>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</si>
  <si>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</si>
  <si>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</si>
  <si>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</si>
  <si>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</si>
  <si>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</si>
  <si>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</si>
  <si>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</si>
  <si>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</si>
  <si>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</si>
  <si>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</si>
  <si>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</si>
  <si>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</si>
  <si>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</si>
  <si>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</si>
  <si>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</si>
  <si>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</si>
  <si>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</si>
  <si>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</si>
  <si>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</si>
  <si>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</si>
  <si>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</si>
  <si>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</si>
  <si>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</si>
  <si>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</si>
  <si>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</si>
  <si>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</si>
  <si>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</si>
  <si>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</si>
  <si>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</si>
  <si>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</si>
  <si>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</si>
  <si>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</si>
  <si>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</si>
  <si>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</si>
  <si>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</si>
  <si>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</si>
  <si>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</si>
  <si>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</si>
  <si>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</si>
  <si>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</si>
  <si>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</si>
  <si>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</si>
  <si>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</si>
  <si>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</si>
  <si>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</si>
  <si>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</si>
  <si>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</si>
  <si>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</si>
  <si>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</si>
  <si>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</si>
  <si>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</si>
  <si>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</si>
  <si>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</si>
  <si>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</si>
  <si>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</si>
  <si>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</si>
  <si>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</si>
  <si>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</si>
  <si>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</si>
  <si>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</si>
  <si>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</si>
  <si>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</si>
  <si>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</si>
  <si>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</si>
  <si>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</si>
  <si>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</si>
  <si>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</si>
  <si>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</si>
  <si>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</si>
  <si>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</si>
  <si>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</si>
  <si>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</si>
  <si>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</si>
  <si>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</si>
  <si>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</si>
  <si>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</si>
  <si>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</si>
  <si>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</si>
  <si>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</si>
  <si>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</si>
  <si>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</si>
  <si>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</si>
  <si>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</si>
  <si>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</si>
  <si>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</si>
  <si>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</si>
  <si>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</si>
  <si>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</si>
  <si>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</si>
  <si>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</si>
  <si>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</si>
  <si>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</si>
  <si>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</si>
  <si>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</si>
  <si>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</si>
  <si>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</si>
  <si>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</si>
  <si>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</si>
  <si>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</si>
  <si>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</si>
  <si>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</si>
  <si>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</si>
  <si>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</si>
  <si>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</si>
  <si>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</si>
  <si>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</si>
  <si>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</si>
  <si>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</si>
  <si>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</si>
  <si>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</si>
  <si>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</si>
  <si>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</si>
  <si>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</si>
  <si>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</si>
  <si>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</si>
  <si>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</si>
  <si>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</si>
  <si>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</si>
  <si>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</si>
  <si>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</si>
  <si>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</si>
  <si>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</si>
  <si>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</si>
  <si>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</si>
  <si>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</si>
  <si>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</si>
  <si>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</si>
  <si>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</si>
  <si>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</si>
  <si>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</si>
  <si>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</si>
  <si>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</si>
  <si>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</si>
  <si>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</si>
  <si>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</si>
  <si>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</si>
  <si>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</si>
  <si>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</si>
  <si>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</si>
  <si>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</si>
  <si>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</si>
  <si>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</si>
  <si>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</si>
  <si>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</si>
  <si>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</si>
  <si>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</si>
  <si>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</si>
  <si>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</si>
  <si>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</si>
  <si>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</si>
  <si>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</si>
  <si>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</si>
  <si>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</si>
  <si>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</si>
  <si>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</si>
  <si>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</si>
  <si>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</si>
  <si>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</si>
  <si>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</si>
  <si>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</si>
  <si>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</si>
  <si>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</si>
  <si>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</si>
  <si>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</si>
  <si>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</si>
  <si>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</si>
  <si>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</si>
  <si>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</si>
  <si>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</si>
  <si>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</si>
  <si>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</si>
  <si>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</si>
  <si>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</si>
  <si>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</si>
  <si>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</si>
  <si>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</si>
  <si>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</si>
  <si>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</si>
  <si>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</si>
  <si>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</si>
  <si>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</si>
  <si>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</si>
  <si>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</si>
  <si>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</si>
  <si>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</si>
  <si>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</si>
  <si>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</si>
  <si>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</si>
  <si>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</si>
  <si>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</si>
  <si>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</si>
  <si>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</si>
  <si>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</si>
  <si>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</si>
  <si>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</si>
  <si>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</si>
  <si>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</si>
  <si>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</si>
  <si>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</si>
  <si>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</si>
  <si>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</si>
  <si>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</si>
  <si>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</si>
  <si>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</si>
  <si>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</si>
  <si>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</si>
  <si>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</si>
  <si>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</si>
  <si>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</si>
  <si>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</si>
  <si>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</si>
  <si>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</si>
  <si>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</si>
  <si>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</si>
  <si>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</si>
  <si>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</si>
  <si>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</si>
  <si>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</si>
  <si>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</si>
  <si>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</si>
  <si>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</si>
  <si>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</si>
  <si>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</si>
  <si>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</si>
  <si>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</si>
  <si>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</si>
  <si>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</si>
  <si>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</si>
  <si>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</si>
  <si>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</si>
  <si>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</si>
  <si>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</si>
  <si>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</si>
  <si>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</si>
  <si>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</si>
  <si>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</si>
  <si>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</si>
  <si>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</si>
  <si>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</si>
  <si>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</si>
  <si>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</si>
  <si>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</si>
  <si>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</si>
  <si>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</si>
  <si>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</si>
  <si>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</si>
  <si>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</si>
  <si>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</si>
  <si>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</si>
  <si>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</si>
  <si>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</si>
  <si>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</si>
  <si>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</si>
  <si>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</si>
  <si>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</si>
  <si>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</si>
  <si>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</si>
  <si>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</si>
  <si>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</si>
  <si>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</si>
  <si>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</si>
  <si>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</si>
  <si>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</si>
  <si>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</si>
  <si>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</si>
  <si>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</si>
  <si>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</si>
  <si>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</si>
  <si>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</si>
  <si>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</si>
  <si>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</si>
  <si>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</si>
  <si>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</si>
  <si>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</si>
  <si>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</si>
  <si>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</si>
  <si>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</si>
  <si>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</si>
  <si>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</si>
  <si>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</si>
  <si>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</si>
  <si>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</si>
  <si>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</si>
  <si>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</si>
  <si>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</si>
  <si>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</si>
  <si>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</si>
  <si>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</si>
  <si>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</si>
  <si>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</si>
  <si>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</si>
  <si>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</si>
  <si>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</si>
  <si>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</si>
  <si>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</si>
  <si>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</si>
  <si>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</si>
  <si>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</si>
  <si>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</si>
  <si>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</si>
  <si>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</si>
  <si>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</si>
  <si>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</si>
  <si>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</si>
  <si>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</si>
  <si>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</si>
  <si>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</si>
  <si>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</si>
  <si>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</si>
  <si>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</si>
  <si>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</si>
  <si>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</si>
  <si>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</si>
  <si>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</si>
  <si>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</si>
  <si>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</si>
  <si>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</si>
  <si>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</si>
  <si>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</si>
  <si>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</si>
  <si>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</si>
  <si>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</si>
  <si>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</si>
  <si>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</si>
  <si>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</si>
  <si>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</si>
  <si>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</si>
  <si>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</si>
  <si>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</si>
  <si>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</si>
  <si>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</si>
  <si>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</si>
  <si>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</si>
  <si>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</si>
  <si>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</si>
  <si>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</si>
  <si>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</si>
  <si>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</si>
  <si>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</si>
  <si>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</si>
  <si>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</si>
  <si>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</si>
  <si>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</si>
  <si>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</si>
  <si>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</si>
  <si>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</si>
  <si>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</si>
  <si>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</si>
  <si>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</si>
  <si>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</si>
  <si>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</si>
  <si>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</si>
  <si>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</si>
  <si>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</si>
  <si>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</si>
  <si>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</si>
  <si>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</si>
  <si>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</si>
  <si>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</si>
  <si>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</si>
  <si>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</si>
  <si>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</si>
  <si>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</si>
  <si>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</si>
  <si>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</si>
  <si>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</si>
  <si>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</si>
  <si>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</si>
  <si>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</si>
  <si>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</si>
  <si>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</si>
  <si>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</si>
  <si>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</si>
  <si>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</si>
  <si>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</si>
  <si>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</si>
  <si>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</si>
  <si>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</si>
  <si>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</si>
  <si>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</si>
  <si>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</si>
  <si>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</si>
  <si>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</si>
  <si>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</si>
  <si>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</si>
  <si>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</si>
  <si>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</si>
  <si>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</si>
  <si>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</si>
  <si>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</si>
  <si>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</si>
  <si>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</si>
  <si>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</si>
  <si>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</si>
  <si>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</si>
  <si>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</si>
  <si>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</si>
  <si>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</si>
  <si>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</si>
  <si>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</si>
  <si>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</si>
  <si>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</si>
  <si>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</si>
  <si>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</si>
  <si>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</si>
  <si>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</si>
  <si>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</si>
  <si>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</si>
  <si>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</si>
  <si>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</si>
  <si>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</si>
  <si>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</si>
  <si>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</si>
  <si>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</si>
  <si>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</si>
  <si>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</si>
  <si>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</si>
  <si>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</si>
  <si>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</si>
  <si>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</si>
  <si>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</si>
  <si>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</si>
  <si>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</si>
  <si>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</si>
  <si>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</si>
  <si>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</si>
  <si>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</si>
  <si>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</si>
  <si>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</si>
  <si>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</si>
  <si>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</si>
  <si>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</si>
  <si>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</si>
  <si>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</si>
  <si>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</si>
  <si>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</si>
  <si>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</si>
  <si>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</si>
  <si>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</si>
  <si>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</si>
  <si>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</si>
  <si>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</si>
  <si>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</si>
  <si>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</si>
  <si>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</si>
  <si>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</si>
  <si>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</si>
  <si>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</si>
  <si>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</si>
  <si>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</si>
  <si>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</si>
  <si>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</si>
  <si>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</si>
  <si>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</si>
  <si>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</si>
  <si>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</si>
  <si>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</si>
  <si>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</si>
  <si>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</si>
  <si>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</si>
  <si>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</si>
  <si>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</si>
  <si>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</si>
  <si>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</si>
  <si>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</si>
  <si>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</si>
  <si>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</si>
  <si>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</si>
  <si>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</si>
  <si>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</si>
  <si>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</si>
  <si>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</si>
  <si>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</si>
  <si>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</si>
  <si>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</si>
  <si>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</si>
  <si>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</si>
  <si>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</si>
  <si>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</si>
  <si>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</si>
  <si>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</si>
  <si>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</si>
  <si>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</si>
  <si>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</si>
  <si>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</si>
  <si>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</si>
  <si>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</si>
  <si>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</si>
  <si>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</si>
  <si>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</si>
  <si>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</si>
  <si>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</si>
  <si>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</si>
  <si>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</si>
  <si>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</si>
  <si>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</si>
  <si>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</si>
  <si>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</si>
  <si>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</si>
  <si>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</si>
  <si>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</si>
  <si>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</si>
  <si>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</si>
  <si>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</si>
  <si>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</si>
  <si>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</si>
  <si>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</si>
  <si>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</si>
  <si>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</si>
  <si>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</si>
  <si>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</si>
  <si>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</si>
  <si>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</si>
  <si>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</si>
  <si>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</si>
  <si>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</si>
  <si>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</si>
  <si>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</si>
  <si>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</si>
  <si>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</si>
  <si>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</si>
  <si>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</si>
  <si>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</si>
  <si>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</si>
  <si>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</si>
  <si>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</si>
  <si>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</si>
  <si>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</si>
  <si>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</si>
  <si>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</si>
  <si>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</si>
  <si>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</si>
  <si>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</si>
  <si>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</si>
  <si>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</si>
  <si>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</si>
  <si>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</si>
  <si>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</si>
  <si>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</si>
  <si>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</si>
  <si>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</si>
  <si>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</si>
  <si>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</si>
  <si>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</si>
  <si>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</si>
  <si>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</si>
  <si>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</si>
  <si>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</si>
  <si>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</si>
  <si>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</si>
  <si>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</si>
  <si>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</si>
  <si>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</si>
  <si>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</si>
  <si>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</si>
  <si>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</si>
  <si>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</si>
  <si>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</si>
  <si>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</si>
  <si>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</si>
  <si>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</si>
  <si>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</si>
  <si>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</si>
  <si>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</si>
  <si>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</si>
  <si>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</si>
  <si>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</si>
  <si>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</si>
  <si>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</si>
  <si>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</si>
  <si>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</si>
  <si>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</si>
  <si>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</si>
  <si>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</si>
  <si>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</si>
  <si>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</si>
  <si>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</si>
  <si>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</si>
  <si>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</si>
  <si>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</si>
  <si>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</si>
  <si>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</si>
  <si>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</si>
  <si>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</si>
  <si>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</si>
  <si>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</si>
  <si>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</si>
  <si>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</si>
  <si>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</si>
  <si>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</si>
  <si>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</si>
  <si>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</si>
  <si>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</si>
  <si>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</si>
  <si>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</si>
  <si>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</si>
  <si>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</si>
  <si>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</si>
  <si>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</si>
  <si>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</si>
  <si>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</si>
  <si>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</si>
  <si>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</si>
  <si>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</si>
  <si>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</si>
  <si>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</si>
  <si>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</si>
  <si>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</si>
  <si>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</si>
  <si>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</si>
  <si>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</si>
  <si>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</si>
  <si>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</si>
  <si>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</si>
  <si>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</si>
  <si>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</si>
  <si>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</si>
  <si>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</si>
  <si>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</si>
  <si>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</si>
  <si>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</si>
  <si>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</si>
  <si>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</si>
  <si>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</si>
  <si>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</si>
  <si>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</si>
  <si>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</si>
  <si>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</si>
  <si>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</si>
  <si>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</si>
  <si>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</si>
  <si>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</si>
  <si>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</si>
  <si>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</si>
  <si>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</si>
  <si>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</si>
  <si>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</si>
  <si>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</si>
  <si>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</si>
  <si>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</si>
  <si>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</si>
  <si>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</si>
  <si>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</si>
  <si>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</si>
  <si>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</si>
  <si>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</si>
  <si>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</si>
  <si>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</si>
  <si>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</si>
  <si>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</si>
  <si>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</si>
  <si>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</si>
  <si>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</si>
  <si>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</si>
  <si>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</si>
  <si>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</si>
  <si>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</si>
  <si>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</si>
  <si>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</si>
  <si>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</si>
  <si>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</si>
  <si>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</si>
  <si>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</si>
  <si>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</si>
  <si>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</si>
  <si>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</si>
  <si>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</si>
  <si>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</si>
  <si>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</si>
  <si>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</si>
  <si>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</si>
  <si>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</si>
  <si>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</si>
  <si>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</si>
  <si>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</si>
  <si>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</si>
  <si>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</si>
  <si>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</si>
  <si>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</si>
  <si>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</si>
  <si>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</si>
  <si>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</si>
  <si>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</si>
  <si>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</si>
  <si>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</si>
  <si>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</si>
  <si>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</si>
  <si>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</si>
  <si>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</si>
  <si>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</si>
  <si>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</si>
  <si>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</si>
  <si>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</si>
  <si>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</si>
  <si>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</si>
  <si>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</si>
  <si>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</si>
  <si>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</si>
  <si>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</si>
  <si>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</si>
  <si>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</si>
  <si>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</si>
  <si>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</si>
  <si>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</si>
  <si>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</si>
  <si>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</si>
  <si>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</si>
  <si>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</si>
  <si>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</si>
  <si>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</si>
  <si>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</si>
  <si>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</si>
  <si>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</si>
  <si>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</si>
  <si>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</si>
  <si>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</si>
  <si>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</si>
  <si>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</si>
  <si>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</si>
  <si>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</si>
  <si>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</si>
  <si>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</si>
  <si>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</si>
  <si>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</si>
  <si>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</si>
  <si>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</si>
  <si>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</si>
  <si>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</si>
  <si>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</si>
  <si>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</si>
  <si>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</si>
  <si>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</si>
  <si>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</si>
  <si>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</si>
  <si>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</si>
  <si>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</si>
  <si>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</si>
  <si>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</si>
  <si>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</si>
  <si>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</si>
  <si>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</si>
  <si>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</si>
  <si>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</si>
  <si>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</si>
  <si>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</si>
  <si>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</si>
  <si>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</si>
  <si>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</si>
  <si>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</si>
  <si>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</si>
  <si>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</si>
  <si>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</si>
  <si>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</si>
  <si>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</si>
  <si>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</si>
  <si>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</si>
  <si>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</si>
  <si>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</si>
  <si>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</si>
  <si>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</si>
  <si>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</si>
  <si>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</si>
  <si>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</si>
  <si>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</si>
  <si>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</si>
  <si>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</si>
  <si>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</si>
  <si>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</si>
  <si>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</si>
  <si>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</si>
  <si>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</si>
  <si>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</si>
  <si>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</si>
  <si>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</si>
  <si>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</si>
  <si>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</si>
  <si>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</si>
  <si>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</si>
  <si>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</si>
  <si>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</si>
  <si>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</si>
  <si>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</si>
  <si>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</si>
  <si>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</si>
  <si>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</si>
  <si>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</si>
  <si>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</si>
  <si>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</si>
  <si>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</si>
  <si>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</si>
  <si>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</si>
  <si>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</si>
  <si>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</si>
  <si>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</si>
  <si>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</si>
  <si>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</si>
  <si>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</si>
  <si>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</si>
  <si>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</si>
  <si>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</si>
  <si>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</si>
  <si>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</si>
  <si>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</si>
  <si>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</si>
  <si>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</si>
  <si>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</si>
  <si>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</si>
  <si>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</si>
  <si>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</si>
  <si>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</si>
  <si>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</si>
  <si>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</si>
  <si>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</si>
  <si>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</si>
  <si>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</si>
  <si>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</si>
  <si>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</si>
  <si>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</si>
  <si>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</si>
  <si>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</si>
  <si>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</si>
  <si>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</si>
  <si>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</si>
  <si>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</si>
  <si>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</si>
  <si>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</si>
  <si>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</si>
  <si>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</si>
  <si>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</si>
  <si>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</si>
  <si>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</si>
  <si>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</si>
  <si>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</si>
  <si>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</si>
  <si>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</si>
  <si>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</si>
  <si>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</si>
  <si>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</si>
  <si>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</si>
  <si>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</si>
  <si>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</si>
  <si>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</si>
  <si>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</si>
  <si>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</si>
  <si>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</si>
  <si>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</si>
  <si>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</si>
  <si>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</si>
  <si>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</si>
  <si>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</si>
  <si>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</si>
  <si>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</si>
  <si>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</si>
  <si>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</si>
  <si>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</si>
  <si>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</si>
  <si>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</si>
  <si>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</si>
  <si>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</si>
  <si>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</si>
  <si>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</si>
  <si>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</si>
  <si>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</si>
  <si>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</si>
  <si>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</si>
  <si>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</si>
  <si>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</si>
  <si>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</si>
  <si>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</si>
  <si>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</si>
  <si>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</si>
  <si>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</si>
  <si>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</si>
  <si>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</si>
  <si>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</si>
  <si>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</si>
  <si>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</si>
  <si>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</si>
  <si>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</si>
  <si>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</si>
  <si>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</si>
  <si>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</si>
  <si>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</si>
  <si>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</si>
  <si>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</si>
  <si>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</si>
  <si>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</si>
  <si>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</si>
  <si>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</si>
  <si>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</si>
  <si>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</si>
  <si>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</si>
  <si>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</si>
  <si>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</si>
  <si>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</si>
  <si>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</si>
  <si>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</si>
  <si>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</si>
  <si>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</si>
  <si>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</si>
  <si>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</si>
  <si>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</si>
  <si>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</si>
  <si>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</si>
  <si>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</si>
  <si>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</si>
  <si>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</si>
  <si>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</si>
  <si>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</si>
  <si>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</si>
  <si>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</si>
  <si>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</si>
  <si>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</si>
  <si>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</si>
  <si>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</si>
  <si>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</si>
  <si>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</si>
  <si>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</si>
  <si>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</si>
  <si>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</si>
  <si>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</si>
  <si>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</si>
  <si>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</si>
  <si>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</si>
  <si>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</si>
  <si>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</si>
  <si>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</si>
  <si>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</si>
  <si>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</si>
  <si>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</si>
  <si>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</si>
  <si>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</si>
  <si>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</si>
  <si>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</si>
  <si>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</si>
  <si>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</si>
  <si>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</si>
  <si>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</si>
  <si>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</si>
  <si>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</si>
  <si>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</si>
  <si>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</si>
  <si>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</si>
  <si>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</si>
  <si>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</si>
  <si>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</si>
  <si>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</si>
  <si>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</si>
  <si>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</si>
  <si>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</si>
  <si>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</si>
  <si>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</si>
  <si>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</si>
  <si>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</si>
  <si>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</si>
  <si>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</si>
  <si>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</si>
  <si>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</si>
  <si>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</si>
  <si>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</si>
  <si>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</si>
  <si>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</si>
  <si>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</si>
  <si>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</si>
  <si>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</si>
  <si>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</si>
  <si>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</si>
  <si>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</si>
  <si>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</si>
  <si>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</si>
  <si>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</si>
  <si>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</si>
  <si>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</si>
  <si>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</si>
  <si>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</si>
  <si>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</si>
  <si>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</si>
  <si>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</si>
  <si>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</si>
  <si>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</si>
  <si>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</si>
  <si>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</si>
  <si>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</si>
  <si>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</si>
  <si>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</si>
  <si>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</si>
  <si>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</si>
  <si>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</si>
  <si>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</si>
  <si>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</si>
  <si>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</si>
  <si>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</si>
  <si>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</si>
  <si>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</si>
  <si>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</si>
  <si>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</si>
  <si>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</si>
  <si>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</si>
  <si>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</si>
  <si>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</si>
  <si>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</si>
  <si>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</si>
  <si>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</si>
  <si>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</si>
  <si>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</si>
  <si>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</si>
  <si>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</si>
  <si>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</si>
  <si>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</si>
  <si>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</si>
  <si>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</si>
  <si>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</si>
  <si>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</si>
  <si>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</si>
  <si>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</si>
  <si>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</si>
  <si>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</si>
  <si>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</si>
  <si>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</si>
  <si>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</si>
  <si>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</si>
  <si>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</si>
  <si>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</si>
  <si>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</si>
  <si>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</si>
  <si>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</si>
  <si>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</si>
  <si>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</si>
  <si>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</si>
  <si>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</si>
  <si>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</si>
  <si>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</si>
  <si>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</si>
  <si>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</si>
  <si>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</si>
  <si>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</si>
  <si>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</si>
  <si>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</si>
  <si>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</si>
  <si>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</si>
  <si>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</si>
  <si>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</si>
  <si>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</si>
  <si>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</si>
  <si>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</si>
  <si>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</si>
  <si>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</si>
  <si>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</si>
  <si>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</si>
  <si>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</si>
  <si>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</si>
  <si>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</si>
  <si>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</si>
  <si>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</si>
  <si>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</si>
  <si>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</si>
  <si>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</si>
  <si>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</si>
  <si>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</si>
  <si>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</si>
  <si>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</si>
  <si>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</si>
  <si>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</si>
  <si>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</si>
  <si>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</si>
  <si>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</si>
  <si>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</si>
  <si>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</si>
  <si>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</si>
  <si>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</si>
  <si>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</si>
  <si>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</si>
  <si>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</si>
  <si>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</si>
  <si>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</si>
  <si>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</si>
  <si>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</si>
  <si>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</si>
  <si>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</si>
  <si>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</si>
  <si>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</si>
  <si>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</si>
  <si>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</si>
  <si>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</si>
  <si>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</si>
  <si>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</si>
  <si>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</si>
  <si>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</si>
  <si>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</si>
  <si>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</si>
  <si>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</si>
  <si>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</si>
  <si>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</si>
  <si>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</si>
  <si>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</si>
  <si>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</si>
  <si>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</si>
  <si>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</si>
  <si>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</si>
  <si>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</si>
  <si>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</si>
  <si>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</si>
  <si>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</si>
  <si>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</si>
  <si>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</si>
  <si>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</si>
  <si>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</si>
  <si>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</si>
  <si>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</si>
  <si>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</si>
  <si>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</si>
  <si>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</si>
  <si>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</si>
  <si>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</si>
  <si>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</si>
  <si>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</si>
  <si>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</si>
  <si>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</si>
  <si>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</si>
  <si>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</si>
  <si>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</si>
  <si>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</si>
  <si>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</si>
  <si>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</si>
  <si>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</si>
  <si>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</si>
  <si>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</si>
  <si>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</si>
  <si>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</si>
  <si>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</si>
  <si>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</si>
  <si>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</si>
  <si>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</si>
  <si>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</si>
  <si>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</si>
  <si>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</si>
  <si>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</si>
  <si>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</si>
  <si>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</si>
  <si>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</si>
  <si>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</si>
  <si>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</si>
  <si>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</si>
  <si>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</si>
  <si>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</si>
  <si>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</si>
  <si>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</si>
  <si>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</si>
  <si>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</si>
  <si>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</si>
  <si>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</si>
  <si>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</si>
  <si>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</si>
  <si>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</si>
  <si>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</si>
  <si>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</si>
  <si>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</si>
  <si>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</si>
  <si>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</si>
  <si>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</si>
  <si>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</si>
  <si>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</si>
  <si>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</si>
  <si>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</si>
  <si>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</si>
  <si>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</si>
  <si>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</si>
  <si>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</si>
  <si>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</si>
  <si>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</si>
  <si>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</si>
  <si>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</si>
  <si>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</si>
  <si>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</si>
  <si>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</si>
  <si>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</si>
  <si>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</si>
  <si>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</si>
  <si>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</si>
  <si>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</si>
  <si>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</si>
  <si>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</si>
  <si>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</si>
  <si>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</si>
  <si>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</si>
  <si>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</si>
  <si>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</si>
  <si>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</si>
  <si>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</si>
  <si>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</si>
  <si>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</si>
  <si>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</si>
  <si>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</si>
  <si>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</si>
  <si>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</si>
  <si>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</si>
  <si>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</si>
  <si>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</si>
  <si>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</si>
  <si>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</si>
  <si>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</si>
  <si>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</si>
  <si>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</si>
  <si>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</si>
  <si>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</si>
  <si>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</si>
  <si>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</si>
  <si>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</si>
  <si>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</si>
  <si>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</si>
  <si>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</si>
  <si>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</si>
  <si>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</si>
  <si>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</si>
  <si>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</si>
  <si>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</si>
  <si>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</si>
  <si>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</si>
  <si>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</si>
  <si>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</si>
  <si>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</si>
  <si>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</si>
  <si>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</si>
  <si>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</si>
  <si>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</si>
  <si>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</si>
  <si>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</si>
  <si>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</si>
  <si>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</si>
  <si>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</si>
  <si>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</si>
  <si>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</si>
  <si>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</si>
  <si>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</si>
  <si>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</si>
  <si>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</si>
  <si>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</si>
  <si>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</si>
  <si>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</si>
  <si>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</si>
  <si>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</si>
  <si>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</si>
  <si>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</si>
  <si>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</si>
  <si>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</si>
  <si>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</si>
  <si>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</si>
  <si>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</si>
  <si>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</si>
  <si>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</si>
  <si>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</si>
  <si>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</si>
  <si>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</si>
  <si>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</si>
  <si>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</si>
  <si>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</si>
  <si>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</si>
  <si>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</si>
  <si>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</si>
  <si>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</si>
  <si>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</si>
  <si>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</si>
  <si>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</si>
  <si>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</si>
  <si>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</si>
  <si>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</si>
  <si>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</si>
  <si>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</si>
  <si>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</si>
  <si>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</si>
  <si>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</si>
  <si>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</si>
  <si>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</si>
  <si>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</si>
  <si>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</si>
  <si>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</si>
  <si>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</si>
  <si>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</si>
  <si>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</si>
  <si>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</si>
  <si>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</si>
  <si>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</si>
  <si>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</si>
  <si>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</si>
  <si>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</si>
  <si>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</si>
  <si>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</si>
  <si>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</si>
  <si>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</si>
  <si>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</si>
  <si>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</si>
  <si>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</si>
  <si>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</si>
  <si>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</si>
  <si>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</si>
  <si>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</si>
  <si>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</si>
  <si>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</si>
  <si>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</si>
  <si>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</si>
  <si>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</si>
  <si>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</si>
  <si>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</si>
  <si>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</si>
  <si>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</si>
  <si>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</si>
  <si>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</si>
  <si>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</si>
  <si>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</si>
  <si>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</si>
  <si>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</si>
  <si>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</si>
  <si>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</si>
  <si>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</si>
  <si>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</si>
  <si>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</si>
  <si>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</si>
  <si>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</si>
  <si>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</si>
  <si>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</si>
  <si>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</si>
  <si>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</si>
  <si>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</si>
  <si>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</si>
  <si>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</si>
  <si>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</si>
  <si>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</si>
  <si>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</si>
  <si>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</si>
  <si>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</si>
  <si>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</si>
  <si>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</si>
  <si>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</si>
  <si>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</si>
  <si>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</si>
  <si>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</si>
  <si>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</si>
  <si>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</si>
  <si>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</si>
  <si>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</si>
  <si>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</si>
  <si>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</si>
  <si>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</si>
  <si>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</si>
  <si>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</si>
  <si>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</si>
  <si>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</si>
  <si>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</si>
  <si>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</si>
  <si>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</si>
  <si>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</si>
  <si>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</si>
  <si>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</si>
  <si>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</si>
  <si>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</si>
  <si>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</si>
  <si>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</si>
  <si>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</si>
  <si>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</si>
  <si>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</si>
  <si>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</si>
  <si>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</si>
  <si>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</si>
  <si>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</si>
  <si>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</si>
  <si>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</si>
  <si>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</si>
  <si>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</si>
  <si>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</si>
  <si>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</si>
  <si>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</si>
  <si>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</si>
  <si>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</si>
  <si>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</si>
  <si>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</si>
  <si>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</si>
  <si>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</si>
  <si>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</si>
  <si>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</si>
  <si>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</si>
  <si>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</si>
  <si>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</si>
  <si>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</si>
  <si>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</si>
  <si>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</si>
  <si>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</si>
  <si>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</si>
  <si>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</si>
  <si>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</si>
  <si>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</si>
  <si>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</si>
  <si>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</si>
  <si>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</si>
  <si>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</si>
  <si>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</si>
  <si>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</si>
  <si>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</si>
  <si>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</si>
  <si>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</si>
  <si>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</si>
  <si>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</si>
  <si>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</si>
  <si>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</si>
  <si>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</si>
  <si>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</si>
  <si>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</si>
  <si>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</si>
  <si>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</si>
  <si>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</si>
  <si>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</si>
  <si>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</si>
  <si>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</si>
  <si>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</si>
  <si>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</si>
  <si>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</si>
  <si>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</si>
  <si>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</si>
  <si>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</si>
  <si>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</si>
  <si>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</si>
  <si>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</si>
  <si>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</si>
  <si>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</si>
  <si>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</si>
  <si>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</si>
  <si>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</si>
  <si>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</si>
  <si>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</si>
  <si>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</si>
  <si>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</si>
  <si>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</si>
  <si>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</si>
  <si>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</si>
  <si>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</si>
  <si>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</si>
  <si>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</si>
  <si>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</si>
  <si>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</si>
  <si>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</si>
  <si>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</si>
  <si>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</si>
  <si>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</si>
  <si>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</si>
  <si>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</si>
  <si>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</si>
  <si>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</si>
  <si>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</si>
  <si>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</si>
  <si>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</si>
  <si>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</si>
  <si>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</si>
  <si>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</si>
  <si>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</si>
  <si>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</si>
  <si>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</si>
  <si>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</si>
  <si>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</si>
  <si>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</si>
  <si>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</si>
  <si>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</si>
  <si>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</si>
  <si>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</si>
  <si>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</si>
  <si>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</si>
  <si>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</si>
  <si>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</si>
  <si>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</si>
  <si>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</si>
  <si>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</si>
  <si>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</si>
  <si>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</si>
  <si>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</si>
  <si>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</si>
  <si>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</si>
  <si>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</si>
  <si>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</si>
  <si>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</si>
  <si>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</si>
  <si>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</si>
  <si>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</si>
  <si>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</si>
  <si>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</si>
  <si>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</si>
  <si>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</si>
  <si>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</si>
  <si>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</si>
  <si>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</si>
  <si>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</si>
  <si>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</si>
  <si>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</si>
  <si>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</si>
  <si>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</si>
  <si>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</si>
  <si>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</si>
  <si>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</si>
  <si>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</si>
  <si>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</si>
  <si>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</si>
  <si>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</si>
  <si>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</si>
  <si>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</si>
  <si>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</si>
  <si>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</si>
  <si>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</si>
  <si>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</si>
  <si>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</si>
  <si>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</si>
  <si>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</si>
  <si>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</si>
  <si>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</si>
  <si>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</si>
  <si>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</si>
  <si>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</si>
  <si>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</si>
  <si>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</si>
  <si>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</si>
  <si>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</si>
  <si>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</si>
  <si>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</si>
  <si>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</si>
  <si>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</si>
  <si>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</si>
  <si>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</si>
  <si>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</si>
  <si>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</si>
  <si>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</si>
  <si>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</si>
  <si>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</si>
  <si>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</si>
  <si>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</si>
  <si>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</si>
  <si>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</si>
  <si>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</si>
  <si>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</si>
  <si>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</si>
  <si>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</si>
  <si>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</si>
  <si>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</si>
  <si>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</si>
  <si>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</si>
  <si>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</si>
  <si>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</si>
  <si>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</si>
  <si>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</si>
  <si>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</si>
  <si>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</si>
  <si>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</si>
  <si>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</si>
  <si>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</si>
  <si>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</si>
  <si>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</si>
  <si>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</si>
  <si>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</si>
  <si>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</si>
  <si>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</si>
  <si>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</si>
  <si>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</si>
  <si>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</si>
  <si>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</si>
  <si>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</si>
  <si>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</si>
  <si>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</si>
  <si>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</si>
  <si>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</si>
  <si>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</si>
  <si>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</si>
  <si>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</si>
  <si>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</si>
  <si>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</si>
  <si>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</si>
  <si>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</si>
  <si>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</si>
  <si>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</si>
  <si>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</si>
  <si>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</si>
  <si>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</si>
  <si>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</si>
  <si>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</si>
  <si>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</si>
  <si>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</si>
  <si>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</si>
  <si>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</si>
  <si>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</si>
  <si>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</si>
  <si>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</si>
  <si>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</si>
  <si>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</si>
  <si>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</si>
  <si>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</si>
  <si>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</si>
  <si>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</si>
  <si>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</si>
  <si>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</si>
  <si>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</si>
  <si>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</si>
  <si>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</si>
  <si>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</si>
  <si>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</si>
  <si>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</si>
  <si>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</si>
  <si>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</si>
  <si>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</si>
  <si>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</si>
  <si>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</si>
  <si>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</si>
  <si>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</si>
  <si>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</si>
  <si>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</si>
  <si>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</si>
  <si>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</si>
  <si>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</si>
  <si>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</si>
  <si>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</si>
  <si>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</si>
  <si>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</si>
  <si>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</si>
  <si>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</si>
  <si>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</si>
  <si>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</si>
  <si>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</si>
  <si>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</si>
  <si>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</si>
  <si>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</si>
  <si>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</si>
  <si>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</si>
  <si>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</si>
  <si>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</si>
  <si>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</si>
  <si>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</si>
  <si>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</si>
  <si>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</si>
  <si>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</si>
  <si>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</si>
  <si>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</si>
  <si>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</si>
  <si>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</si>
  <si>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</si>
  <si>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</si>
  <si>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</si>
  <si>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</si>
  <si>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</si>
  <si>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</si>
  <si>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</si>
  <si>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</si>
  <si>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</si>
  <si>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</si>
  <si>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</si>
  <si>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</si>
  <si>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</si>
  <si>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</si>
  <si>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</si>
  <si>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</si>
  <si>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</si>
  <si>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</si>
  <si>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</si>
  <si>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</si>
  <si>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</si>
  <si>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</si>
  <si>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</si>
  <si>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</si>
  <si>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</si>
  <si>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</si>
  <si>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</si>
  <si>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</si>
  <si>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</si>
  <si>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</si>
  <si>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</si>
  <si>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</si>
  <si>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</si>
  <si>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</si>
  <si>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</si>
  <si>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</si>
  <si>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</si>
  <si>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</si>
  <si>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</si>
  <si>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</si>
  <si>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</si>
  <si>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</si>
  <si>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</si>
  <si>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</si>
  <si>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</si>
  <si>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</si>
  <si>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</si>
  <si>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</si>
  <si>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</si>
  <si>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</si>
  <si>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</si>
  <si>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</si>
  <si>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</si>
  <si>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</si>
  <si>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</si>
  <si>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</si>
  <si>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</si>
  <si>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</si>
  <si>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</si>
  <si>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</si>
  <si>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</si>
  <si>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</si>
  <si>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</si>
  <si>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</si>
  <si>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</si>
  <si>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</si>
  <si>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</si>
  <si>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</si>
  <si>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</si>
  <si>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</si>
  <si>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</si>
  <si>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</si>
  <si>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</si>
  <si>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</si>
  <si>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</si>
  <si>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</si>
  <si>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</si>
  <si>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</si>
  <si>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</si>
  <si>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</si>
  <si>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</si>
  <si>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</si>
  <si>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</si>
  <si>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</si>
  <si>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</si>
  <si>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</si>
  <si>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</si>
  <si>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</si>
  <si>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</si>
  <si>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</si>
  <si>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</si>
  <si>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</si>
  <si>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</si>
  <si>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</si>
  <si>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</si>
  <si>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</si>
  <si>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</si>
  <si>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</si>
  <si>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</si>
  <si>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</si>
  <si>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</si>
  <si>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</si>
  <si>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</si>
  <si>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</si>
  <si>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</si>
  <si>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</si>
  <si>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</si>
  <si>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</si>
  <si>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</si>
  <si>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</si>
  <si>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</si>
  <si>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</si>
  <si>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</si>
  <si>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</si>
  <si>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</si>
  <si>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</si>
  <si>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</si>
  <si>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</si>
  <si>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</si>
  <si>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</si>
  <si>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</si>
  <si>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</si>
  <si>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</si>
  <si>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</si>
  <si>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</si>
  <si>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</si>
  <si>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</si>
  <si>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</si>
  <si>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</si>
  <si>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</si>
  <si>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</si>
  <si>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</si>
  <si>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</si>
  <si>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</si>
  <si>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</si>
  <si>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</si>
  <si>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</si>
  <si>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</si>
  <si>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</si>
  <si>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</si>
  <si>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</si>
  <si>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</si>
  <si>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</si>
  <si>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</si>
  <si>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</si>
  <si>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</si>
  <si>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</si>
  <si>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</si>
  <si>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</si>
  <si>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</si>
  <si>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</si>
  <si>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</si>
  <si>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</si>
  <si>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</si>
  <si>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</si>
  <si>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</si>
  <si>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</si>
  <si>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</si>
  <si>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</si>
  <si>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</si>
  <si>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</si>
  <si>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</si>
  <si>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</si>
  <si>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</si>
  <si>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</si>
  <si>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</si>
  <si>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</si>
  <si>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</si>
  <si>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</si>
  <si>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</si>
  <si>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</si>
  <si>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</si>
  <si>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</si>
  <si>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</si>
  <si>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</si>
  <si>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</si>
  <si>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</si>
  <si>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</si>
  <si>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</si>
  <si>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</si>
  <si>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</si>
  <si>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</si>
  <si>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</si>
  <si>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</si>
  <si>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</si>
  <si>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</si>
  <si>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</si>
  <si>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</si>
  <si>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</si>
  <si>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</si>
  <si>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</si>
  <si>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</si>
  <si>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</si>
  <si>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</si>
  <si>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</si>
  <si>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</si>
  <si>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</si>
  <si>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</si>
  <si>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</si>
  <si>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</si>
  <si>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</si>
  <si>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</si>
  <si>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</si>
  <si>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</si>
  <si>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</si>
  <si>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</si>
  <si>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</si>
  <si>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</si>
  <si>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</si>
  <si>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</si>
  <si>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</si>
  <si>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</si>
  <si>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</si>
  <si>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</si>
  <si>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</si>
  <si>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</si>
  <si>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</si>
  <si>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</si>
  <si>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</si>
  <si>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</si>
  <si>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</si>
  <si>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</si>
  <si>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</si>
  <si>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</si>
  <si>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</si>
  <si>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</si>
  <si>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</si>
  <si>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</si>
  <si>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</si>
  <si>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</si>
  <si>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</si>
  <si>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</si>
  <si>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</si>
  <si>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</si>
  <si>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</si>
  <si>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</si>
  <si>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</si>
  <si>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</si>
  <si>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</si>
  <si>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</si>
  <si>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</si>
  <si>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</si>
  <si>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</si>
  <si>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</si>
  <si>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</si>
  <si>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</si>
  <si>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</si>
  <si>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</si>
  <si>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</si>
  <si>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</si>
  <si>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</si>
  <si>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</si>
  <si>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</si>
  <si>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</si>
  <si>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</si>
  <si>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</si>
  <si>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</si>
  <si>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</si>
  <si>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</si>
  <si>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</si>
  <si>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</si>
  <si>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</si>
  <si>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</si>
  <si>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</si>
  <si>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</si>
  <si>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</si>
  <si>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</si>
  <si>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</si>
  <si>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</si>
  <si>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</si>
  <si>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</si>
  <si>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</si>
  <si>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</si>
  <si>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</si>
  <si>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</si>
  <si>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</si>
  <si>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</si>
  <si>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</si>
  <si>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</si>
  <si>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</si>
  <si>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</si>
  <si>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</si>
  <si>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</si>
  <si>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</si>
  <si>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</si>
  <si>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</si>
  <si>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</si>
  <si>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</si>
  <si>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</si>
  <si>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</si>
  <si>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</si>
  <si>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</si>
  <si>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</si>
  <si>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</si>
  <si>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</si>
  <si>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</si>
  <si>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</si>
  <si>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</si>
  <si>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</si>
  <si>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</si>
  <si>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</si>
  <si>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</si>
  <si>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</si>
  <si>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</si>
  <si>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</si>
  <si>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</si>
  <si>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</si>
  <si>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</si>
  <si>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</si>
  <si>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</si>
  <si>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</si>
  <si>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</si>
  <si>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</si>
  <si>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</si>
  <si>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</si>
  <si>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</si>
  <si>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</si>
  <si>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</si>
  <si>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</si>
  <si>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</si>
  <si>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</si>
  <si>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</si>
  <si>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</si>
  <si>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</si>
  <si>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</si>
  <si>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</si>
  <si>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</si>
  <si>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</si>
  <si>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</si>
  <si>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</si>
  <si>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</si>
  <si>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</si>
  <si>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</si>
  <si>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</si>
  <si>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</si>
  <si>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</si>
  <si>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</si>
  <si>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</si>
  <si>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</si>
  <si>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</si>
  <si>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</si>
  <si>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</si>
  <si>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</si>
  <si>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</si>
  <si>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</si>
  <si>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</si>
  <si>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</si>
  <si>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</si>
  <si>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</si>
  <si>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</si>
  <si>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</si>
  <si>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</si>
  <si>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</si>
  <si>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</si>
  <si>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</si>
  <si>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</si>
  <si>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</si>
  <si>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</si>
  <si>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</si>
  <si>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</si>
  <si>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</si>
  <si>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</si>
  <si>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</si>
  <si>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</si>
  <si>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</si>
  <si>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</si>
  <si>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</si>
  <si>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</si>
  <si>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</si>
  <si>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</si>
  <si>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</si>
  <si>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</si>
  <si>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</si>
  <si>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</si>
  <si>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</si>
  <si>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</si>
  <si>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</si>
  <si>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</si>
  <si>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</si>
  <si>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</si>
  <si>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</si>
  <si>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</si>
  <si>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</si>
  <si>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</si>
  <si>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</si>
  <si>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</si>
  <si>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</si>
  <si>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</si>
  <si>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</si>
  <si>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</si>
  <si>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</si>
  <si>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</si>
  <si>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</si>
  <si>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</si>
  <si>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</si>
  <si>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</si>
  <si>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</si>
  <si>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</si>
  <si>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</si>
  <si>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</si>
  <si>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</si>
  <si>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</si>
  <si>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</si>
  <si>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</si>
  <si>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</si>
  <si>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</si>
  <si>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</si>
  <si>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</si>
  <si>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</si>
  <si>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</si>
  <si>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</si>
  <si>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</si>
  <si>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</si>
  <si>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</si>
  <si>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</si>
  <si>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</si>
  <si>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</si>
  <si>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</si>
  <si>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</si>
  <si>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</si>
  <si>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</si>
  <si>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</si>
  <si>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</si>
  <si>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</si>
  <si>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</si>
  <si>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</si>
  <si>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</si>
  <si>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</si>
  <si>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</si>
  <si>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</si>
  <si>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</si>
  <si>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</si>
  <si>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</si>
  <si>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</si>
  <si>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</si>
  <si>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</si>
  <si>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</si>
  <si>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</si>
  <si>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</si>
  <si>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</si>
  <si>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</si>
  <si>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</si>
  <si>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</si>
  <si>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</si>
  <si>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</si>
  <si>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</si>
  <si>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</si>
  <si>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</si>
  <si>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</si>
  <si>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</si>
  <si>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</si>
  <si>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</si>
  <si>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</si>
  <si>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</si>
  <si>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</si>
  <si>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</si>
  <si>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</si>
  <si>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</si>
  <si>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</si>
  <si>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</si>
  <si>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</si>
  <si>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</si>
  <si>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</si>
  <si>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</si>
  <si>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</si>
  <si>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</si>
  <si>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</si>
  <si>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</si>
  <si>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</si>
  <si>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</si>
  <si>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</si>
  <si>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</si>
  <si>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</si>
  <si>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</si>
  <si>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</si>
  <si>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</si>
  <si>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</si>
  <si>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</si>
  <si>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</si>
  <si>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</si>
  <si>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</si>
  <si>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</si>
  <si>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</si>
  <si>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</si>
  <si>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</si>
  <si>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</si>
  <si>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</si>
  <si>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</si>
  <si>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</si>
  <si>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</si>
  <si>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</si>
  <si>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</si>
  <si>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</si>
  <si>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</si>
  <si>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</si>
  <si>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</si>
  <si>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</si>
  <si>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</si>
  <si>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</si>
  <si>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</si>
  <si>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</si>
  <si>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</si>
  <si>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</si>
  <si>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</si>
  <si>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</si>
  <si>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</si>
  <si>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</si>
  <si>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</si>
  <si>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</si>
  <si>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</si>
  <si>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</si>
  <si>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</si>
  <si>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</si>
  <si>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</si>
  <si>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</si>
  <si>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</si>
  <si>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</si>
  <si>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</si>
  <si>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</si>
  <si>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</si>
  <si>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</si>
  <si>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</si>
  <si>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</si>
  <si>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</si>
  <si>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</si>
  <si>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</si>
  <si>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</si>
  <si>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</si>
  <si>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</si>
  <si>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</si>
  <si>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</si>
  <si>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</si>
  <si>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</si>
  <si>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</si>
  <si>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</si>
  <si>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</si>
  <si>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</si>
  <si>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</si>
  <si>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</si>
  <si>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</si>
  <si>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</si>
  <si>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</si>
  <si>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</si>
  <si>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</si>
  <si>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</si>
  <si>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</si>
  <si>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</si>
  <si>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</si>
  <si>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</si>
  <si>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</si>
  <si>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</si>
  <si>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</si>
  <si>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</si>
  <si>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</si>
  <si>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</si>
  <si>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</si>
  <si>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</si>
  <si>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</si>
  <si>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</si>
  <si>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</si>
  <si>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</si>
  <si>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</si>
  <si>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</si>
  <si>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</si>
  <si>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</si>
  <si>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</si>
  <si>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</si>
  <si>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</si>
  <si>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</si>
  <si>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</si>
  <si>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</si>
  <si>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</si>
  <si>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</si>
  <si>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</si>
  <si>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</si>
  <si>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</si>
  <si>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</si>
  <si>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</si>
  <si>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</si>
  <si>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</si>
  <si>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</si>
  <si>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</si>
  <si>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</si>
  <si>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</si>
  <si>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</si>
  <si>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</si>
  <si>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</si>
  <si>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</si>
  <si>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</si>
  <si>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</si>
  <si>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</si>
  <si>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</si>
  <si>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</si>
  <si>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</si>
  <si>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</si>
  <si>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</si>
  <si>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</si>
  <si>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</si>
  <si>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</si>
  <si>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</si>
  <si>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</si>
  <si>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</si>
  <si>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</si>
  <si>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</si>
  <si>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</si>
  <si>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</si>
  <si>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</si>
  <si>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</si>
  <si>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</si>
  <si>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</si>
  <si>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</si>
  <si>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</si>
  <si>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</si>
  <si>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</si>
  <si>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</si>
  <si>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</si>
  <si>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</si>
  <si>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</si>
  <si>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</si>
  <si>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</si>
  <si>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</si>
  <si>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</si>
  <si>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</si>
  <si>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</si>
  <si>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</si>
  <si>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</si>
  <si>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</si>
  <si>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</si>
  <si>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</si>
  <si>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</si>
  <si>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</si>
  <si>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</si>
  <si>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</si>
  <si>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</si>
  <si>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</si>
  <si>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</si>
  <si>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</si>
  <si>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</si>
  <si>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</si>
  <si>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</si>
  <si>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</si>
  <si>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</si>
  <si>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</si>
  <si>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</si>
  <si>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</si>
  <si>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</si>
  <si>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</si>
  <si>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</si>
  <si>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</si>
  <si>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</si>
  <si>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</si>
  <si>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</si>
  <si>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</si>
  <si>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</si>
  <si>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</si>
  <si>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</si>
  <si>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</si>
  <si>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</si>
  <si>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</si>
  <si>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</si>
  <si>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</si>
  <si>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</si>
  <si>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</si>
  <si>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</si>
  <si>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</si>
  <si>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</si>
  <si>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</si>
  <si>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</si>
  <si>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</si>
  <si>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</si>
  <si>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</si>
  <si>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</si>
  <si>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</si>
  <si>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</si>
  <si>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</si>
  <si>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</si>
  <si>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</si>
  <si>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</si>
  <si>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</si>
  <si>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</si>
  <si>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</si>
  <si>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</si>
  <si>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</si>
  <si>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</si>
  <si>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</si>
  <si>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</si>
  <si>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</si>
  <si>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</si>
  <si>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</si>
  <si>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</si>
  <si>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</si>
  <si>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</si>
  <si>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</si>
  <si>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</si>
  <si>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</si>
  <si>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</si>
  <si>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</si>
  <si>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</si>
  <si>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</si>
  <si>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</si>
  <si>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</si>
  <si>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</si>
  <si>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</si>
  <si>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</si>
  <si>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</si>
  <si>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</si>
  <si>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</si>
  <si>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</si>
  <si>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</si>
  <si>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</si>
  <si>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</si>
  <si>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</si>
  <si>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</si>
  <si>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</si>
  <si>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</si>
  <si>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</si>
  <si>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</si>
  <si>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</si>
  <si>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</si>
  <si>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</si>
  <si>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</si>
  <si>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</si>
  <si>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</si>
  <si>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</si>
  <si>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</si>
  <si>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</si>
  <si>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</si>
  <si>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</si>
  <si>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</si>
  <si>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</si>
  <si>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</si>
  <si>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</si>
  <si>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</si>
  <si>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</si>
  <si>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</si>
  <si>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</si>
  <si>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</si>
  <si>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</si>
  <si>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</si>
  <si>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</si>
  <si>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</si>
  <si>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</si>
  <si>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</si>
  <si>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</si>
  <si>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</si>
  <si>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</si>
  <si>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</si>
  <si>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</si>
  <si>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</si>
  <si>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</si>
  <si>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</si>
  <si>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</si>
  <si>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</si>
  <si>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</si>
  <si>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</si>
  <si>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</si>
  <si>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</si>
  <si>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</si>
  <si>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</si>
  <si>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</si>
  <si>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</si>
  <si>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</si>
  <si>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</si>
  <si>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</si>
  <si>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</si>
  <si>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</si>
  <si>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</si>
  <si>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</si>
  <si>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</si>
  <si>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</si>
  <si>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</si>
  <si>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</si>
  <si>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</si>
  <si>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</si>
  <si>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</si>
  <si>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</si>
  <si>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</si>
  <si>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</si>
  <si>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</si>
  <si>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</si>
  <si>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</si>
  <si>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</si>
  <si>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</si>
  <si>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</si>
  <si>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</si>
  <si>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</si>
  <si>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</si>
  <si>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</si>
  <si>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</si>
  <si>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</si>
  <si>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</si>
  <si>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</si>
  <si>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</si>
  <si>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</si>
  <si>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</si>
  <si>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</si>
  <si>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</si>
  <si>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</si>
  <si>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</si>
  <si>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</si>
  <si>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</si>
  <si>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</si>
  <si>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</si>
  <si>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</si>
  <si>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</si>
  <si>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</si>
  <si>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</si>
  <si>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</si>
  <si>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</si>
  <si>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</si>
  <si>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</si>
  <si>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</si>
  <si>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</si>
  <si>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</si>
  <si>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</si>
  <si>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</si>
  <si>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</si>
  <si>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</si>
  <si>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</si>
  <si>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</si>
  <si>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</si>
  <si>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</si>
  <si>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</si>
  <si>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</si>
  <si>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</si>
  <si>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</si>
  <si>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</si>
  <si>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</si>
  <si>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</si>
  <si>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</si>
  <si>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</si>
  <si>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</si>
  <si>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</si>
  <si>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</si>
  <si>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</si>
  <si>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</si>
  <si>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</si>
  <si>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</si>
  <si>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</si>
  <si>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</si>
  <si>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</si>
  <si>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</si>
  <si>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</si>
  <si>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</si>
  <si>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</si>
  <si>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</si>
  <si>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</si>
  <si>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</si>
  <si>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</si>
  <si>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</si>
  <si>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</si>
  <si>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</si>
  <si>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</si>
  <si>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</si>
  <si>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</si>
  <si>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</si>
  <si>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</si>
  <si>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</si>
  <si>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</si>
  <si>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</si>
  <si>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</si>
  <si>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</si>
  <si>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</si>
  <si>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</si>
  <si>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</si>
  <si>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</si>
  <si>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</si>
  <si>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</si>
  <si>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</si>
  <si>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</si>
  <si>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</si>
  <si>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</si>
  <si>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</si>
  <si>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</si>
  <si>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</si>
  <si>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</si>
  <si>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</si>
  <si>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</si>
  <si>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</si>
  <si>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</si>
  <si>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</si>
  <si>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</si>
  <si>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</si>
  <si>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</si>
  <si>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</si>
  <si>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</si>
  <si>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</si>
  <si>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</si>
  <si>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</si>
  <si>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</si>
  <si>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</si>
  <si>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</si>
  <si>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</si>
  <si>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</si>
  <si>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</si>
  <si>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</si>
  <si>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</si>
  <si>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</si>
  <si>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</si>
  <si>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</si>
  <si>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</si>
  <si>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</si>
  <si>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</si>
  <si>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</si>
  <si>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</si>
  <si>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</si>
  <si>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</si>
  <si>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</si>
  <si>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</si>
  <si>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</si>
  <si>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</si>
  <si>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</si>
  <si>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</si>
  <si>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</si>
  <si>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</si>
  <si>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</si>
  <si>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</si>
  <si>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</si>
  <si>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</si>
  <si>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</si>
  <si>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</si>
  <si>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</si>
  <si>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</si>
  <si>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</si>
  <si>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</si>
  <si>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</si>
  <si>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</si>
  <si>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</si>
  <si>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</si>
  <si>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</si>
  <si>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</si>
  <si>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</si>
  <si>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</si>
  <si>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</si>
  <si>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</si>
  <si>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</si>
  <si>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</si>
  <si>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</si>
  <si>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</si>
  <si>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</si>
  <si>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</si>
  <si>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</si>
  <si>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</si>
  <si>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</si>
  <si>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</si>
  <si>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</si>
  <si>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</si>
  <si>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</si>
  <si>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</si>
  <si>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</si>
  <si>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</si>
  <si>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</si>
  <si>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</si>
  <si>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</si>
  <si>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</si>
  <si>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</si>
  <si>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</si>
  <si>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</si>
  <si>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</si>
  <si>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</si>
  <si>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</si>
  <si>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</si>
  <si>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</si>
  <si>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</si>
  <si>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</si>
  <si>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</si>
  <si>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</si>
  <si>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</si>
  <si>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</si>
  <si>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</si>
  <si>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</si>
  <si>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</si>
  <si>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</si>
  <si>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</si>
  <si>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</si>
  <si>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</si>
  <si>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</si>
  <si>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</si>
  <si>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</si>
  <si>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</si>
  <si>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</si>
  <si>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</si>
  <si>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</si>
  <si>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</si>
  <si>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</si>
  <si>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</si>
  <si>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</si>
  <si>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</si>
  <si>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</si>
  <si>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</si>
  <si>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</si>
  <si>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</si>
  <si>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</si>
  <si>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</si>
  <si>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</si>
  <si>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</si>
  <si>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</si>
  <si>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</si>
  <si>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</si>
  <si>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</si>
  <si>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</si>
  <si>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</si>
  <si>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</si>
  <si>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</si>
  <si>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</si>
  <si>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</si>
  <si>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</si>
  <si>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</si>
  <si>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</si>
  <si>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</si>
  <si>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</si>
  <si>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</si>
  <si>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</si>
  <si>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</si>
  <si>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</si>
  <si>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</si>
  <si>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</si>
  <si>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</si>
  <si>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</si>
  <si>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</si>
  <si>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</si>
  <si>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</si>
  <si>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</si>
  <si>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</si>
  <si>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</si>
  <si>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</si>
  <si>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</si>
  <si>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</si>
  <si>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</si>
  <si>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</si>
  <si>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</si>
  <si>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</si>
  <si>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</si>
  <si>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</si>
  <si>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</si>
  <si>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</si>
  <si>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</si>
  <si>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</si>
  <si>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</si>
  <si>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</si>
  <si>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</si>
  <si>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</si>
  <si>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</si>
  <si>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</si>
  <si>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</si>
  <si>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</si>
  <si>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</si>
  <si>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</si>
  <si>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</si>
  <si>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</si>
  <si>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</si>
  <si>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</si>
  <si>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</si>
  <si>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</si>
  <si>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</si>
  <si>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</si>
  <si>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</si>
  <si>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</si>
  <si>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</si>
  <si>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</si>
  <si>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</si>
  <si>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</si>
  <si>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</si>
  <si>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</si>
  <si>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</si>
  <si>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</si>
  <si>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</si>
  <si>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</si>
  <si>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</si>
  <si>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</si>
  <si>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</si>
  <si>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</si>
  <si>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</si>
  <si>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</si>
  <si>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</si>
  <si>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</si>
  <si>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</si>
  <si>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</si>
  <si>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</si>
  <si>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</si>
  <si>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</si>
  <si>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</si>
  <si>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</si>
  <si>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</si>
  <si>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</si>
  <si>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</si>
  <si>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</si>
  <si>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</si>
  <si>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</si>
  <si>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</si>
  <si>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</si>
  <si>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</si>
  <si>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</si>
  <si>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</si>
  <si>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</si>
  <si>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</si>
  <si>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</si>
  <si>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</si>
  <si>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</si>
  <si>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</si>
  <si>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</si>
  <si>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</si>
  <si>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</si>
  <si>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</si>
  <si>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</si>
  <si>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</si>
  <si>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</si>
  <si>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</si>
  <si>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</si>
  <si>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</si>
  <si>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</si>
  <si>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</si>
  <si>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</si>
  <si>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</si>
  <si>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</si>
  <si>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</si>
  <si>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</si>
  <si>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</si>
  <si>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</si>
  <si>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</si>
  <si>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</si>
  <si>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</si>
  <si>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</si>
  <si>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</si>
  <si>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</si>
  <si>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</si>
  <si>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</si>
  <si>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</si>
  <si>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</si>
  <si>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</si>
  <si>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</si>
  <si>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</si>
  <si>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</si>
  <si>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</si>
  <si>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</si>
  <si>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</si>
  <si>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</si>
  <si>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</si>
  <si>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</si>
  <si>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</si>
  <si>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</si>
  <si>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</si>
  <si>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</si>
  <si>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</si>
  <si>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</si>
  <si>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</si>
  <si>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</si>
  <si>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</si>
  <si>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</si>
  <si>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</si>
  <si>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</si>
  <si>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</si>
  <si>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</si>
  <si>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</si>
  <si>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</si>
  <si>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</si>
  <si>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</si>
  <si>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</si>
  <si>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</si>
  <si>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</si>
  <si>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</si>
  <si>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</si>
  <si>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</si>
  <si>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</si>
  <si>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</si>
  <si>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</si>
  <si>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</si>
  <si>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</si>
  <si>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</si>
  <si>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</si>
  <si>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</si>
  <si>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</si>
  <si>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</si>
  <si>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</si>
  <si>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</si>
  <si>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</si>
  <si>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</si>
  <si>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</si>
  <si>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</si>
  <si>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</si>
  <si>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</si>
  <si>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</si>
  <si>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</si>
  <si>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</si>
  <si>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</si>
  <si>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</si>
  <si>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</si>
  <si>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</si>
  <si>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</si>
  <si>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</si>
  <si>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</si>
  <si>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</si>
  <si>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</si>
  <si>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</si>
  <si>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</si>
  <si>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</si>
  <si>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</si>
  <si>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</si>
  <si>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</si>
  <si>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</si>
  <si>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</si>
  <si>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</si>
  <si>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</si>
  <si>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</si>
  <si>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</si>
  <si>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</si>
  <si>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</si>
  <si>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</si>
  <si>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</si>
  <si>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</si>
  <si>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</si>
  <si>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</si>
  <si>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</si>
  <si>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</si>
  <si>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</si>
  <si>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</si>
  <si>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</si>
  <si>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</si>
  <si>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</si>
  <si>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</si>
  <si>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</si>
  <si>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</si>
  <si>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</si>
  <si>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</si>
  <si>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</si>
  <si>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</si>
  <si>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</si>
  <si>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</si>
  <si>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</si>
  <si>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</si>
  <si>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</si>
  <si>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</si>
  <si>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</si>
  <si>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</si>
  <si>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</si>
  <si>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</si>
  <si>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</si>
  <si>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</si>
  <si>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</si>
  <si>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</si>
  <si>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</si>
  <si>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</si>
  <si>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</si>
  <si>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</si>
  <si>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</si>
  <si>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</si>
  <si>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</si>
  <si>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</si>
  <si>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</si>
  <si>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</si>
  <si>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</si>
  <si>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</si>
  <si>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</si>
  <si>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</si>
  <si>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</si>
  <si>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</si>
  <si>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</si>
  <si>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</si>
  <si>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</si>
  <si>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</si>
  <si>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</si>
  <si>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</si>
  <si>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</si>
  <si>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</si>
  <si>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</si>
  <si>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</si>
  <si>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</si>
  <si>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</si>
  <si>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</si>
  <si>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</si>
  <si>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</si>
  <si>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</si>
  <si>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</si>
  <si>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</si>
  <si>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</si>
  <si>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</si>
  <si>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</si>
  <si>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</si>
  <si>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</si>
  <si>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</si>
  <si>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</si>
  <si>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</si>
  <si>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</si>
  <si>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</si>
  <si>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</si>
  <si>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</si>
  <si>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</si>
  <si>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</si>
  <si>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</si>
  <si>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</si>
  <si>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</si>
  <si>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</si>
  <si>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</si>
  <si>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</si>
  <si>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</si>
  <si>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</si>
  <si>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</si>
  <si>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</si>
  <si>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</si>
  <si>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</si>
  <si>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</si>
  <si>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</si>
  <si>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</si>
  <si>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</si>
  <si>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</si>
  <si>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</si>
  <si>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</si>
  <si>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</si>
  <si>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</si>
  <si>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</si>
  <si>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</si>
  <si>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</si>
  <si>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</si>
  <si>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</si>
  <si>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</si>
  <si>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</si>
  <si>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</si>
  <si>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</si>
  <si>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</si>
  <si>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</si>
  <si>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</si>
  <si>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</si>
  <si>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</si>
  <si>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</si>
  <si>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</si>
  <si>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</si>
  <si>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</si>
  <si>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</si>
  <si>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</si>
  <si>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</si>
  <si>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</si>
  <si>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</si>
  <si>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</si>
  <si>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</si>
  <si>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</si>
  <si>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</si>
  <si>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</si>
  <si>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</si>
  <si>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</si>
  <si>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</si>
  <si>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</si>
  <si>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</si>
  <si>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</si>
  <si>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</si>
  <si>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</si>
  <si>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</si>
  <si>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</si>
  <si>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</si>
  <si>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</si>
  <si>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</si>
  <si>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</si>
  <si>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</si>
  <si>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</si>
  <si>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</si>
  <si>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</si>
  <si>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</si>
  <si>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</si>
  <si>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</si>
  <si>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</si>
  <si>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</si>
  <si>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</si>
  <si>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</si>
  <si>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</si>
  <si>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</si>
  <si>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</si>
  <si>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</si>
  <si>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</si>
  <si>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</si>
  <si>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</si>
  <si>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</si>
  <si>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</si>
  <si>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</si>
  <si>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</si>
  <si>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</si>
  <si>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</si>
  <si>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</si>
  <si>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</si>
  <si>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</si>
  <si>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</si>
  <si>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</si>
  <si>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</si>
  <si>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</si>
  <si>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</si>
  <si>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</si>
  <si>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</si>
  <si>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</si>
  <si>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</si>
  <si>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</si>
  <si>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</si>
  <si>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</si>
  <si>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</si>
  <si>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</si>
  <si>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</si>
  <si>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</si>
  <si>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</si>
  <si>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</si>
  <si>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</si>
  <si>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</si>
  <si>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</si>
  <si>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</si>
  <si>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</si>
  <si>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</si>
  <si>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</si>
  <si>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</si>
  <si>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</si>
  <si>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</si>
  <si>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</si>
  <si>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</si>
  <si>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</si>
  <si>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</si>
  <si>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</si>
  <si>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</si>
  <si>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</si>
  <si>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</si>
  <si>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</si>
  <si>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</si>
  <si>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</si>
  <si>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</si>
  <si>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</si>
  <si>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</si>
  <si>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</si>
  <si>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</si>
  <si>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</si>
  <si>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</si>
  <si>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</si>
  <si>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</si>
  <si>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</si>
  <si>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</si>
  <si>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</si>
  <si>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</si>
  <si>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</si>
  <si>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</si>
  <si>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</si>
  <si>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</si>
  <si>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</si>
  <si>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</si>
  <si>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</si>
  <si>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</si>
  <si>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</si>
  <si>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</si>
  <si>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</si>
  <si>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</si>
  <si>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</si>
  <si>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</si>
  <si>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</si>
  <si>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</si>
  <si>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</si>
  <si>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</si>
  <si>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</si>
  <si>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</si>
  <si>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</si>
  <si>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</si>
  <si>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</si>
  <si>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</si>
  <si>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</si>
  <si>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</si>
  <si>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</si>
  <si>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</si>
  <si>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</si>
  <si>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</si>
  <si>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</si>
  <si>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</si>
  <si>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</si>
  <si>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</si>
  <si>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</si>
  <si>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</si>
  <si>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</si>
  <si>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</si>
  <si>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</si>
  <si>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</si>
  <si>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</si>
  <si>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</si>
  <si>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</si>
  <si>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</si>
  <si>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</si>
  <si>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</si>
  <si>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</si>
  <si>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</si>
  <si>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</si>
  <si>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</si>
  <si>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</si>
  <si>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</si>
  <si>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</si>
  <si>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</si>
  <si>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</si>
  <si>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</si>
  <si>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</si>
  <si>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</si>
  <si>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</si>
  <si>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</si>
  <si>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</si>
  <si>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</si>
  <si>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</si>
  <si>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</si>
  <si>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</si>
  <si>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</si>
  <si>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</si>
  <si>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</si>
  <si>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</si>
  <si>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</si>
  <si>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</si>
  <si>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</si>
  <si>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</si>
  <si>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</si>
  <si>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</si>
  <si>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</si>
  <si>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</si>
  <si>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</si>
  <si>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</si>
  <si>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</si>
  <si>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</si>
  <si>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</si>
  <si>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</si>
  <si>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</si>
  <si>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</si>
  <si>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</si>
  <si>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</si>
  <si>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</si>
  <si>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</si>
  <si>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</si>
  <si>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</si>
  <si>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riy0822</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</si>
  <si>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</si>
  <si>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</si>
  <si>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</si>
  <si>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</si>
  <si>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</si>
  <si>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</si>
  <si>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</si>
  <si>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ETA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</si>
  <si>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</si>
  <si>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</si>
  <si>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</si>
  <si>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</si>
  <si>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</si>
  <si>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</si>
  <si>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</si>
  <si>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</si>
  <si>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60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</si>
  <si>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</si>
  <si>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</si>
  <si>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</si>
  <si>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</si>
  <si>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</si>
  <si>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</si>
  <si>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</si>
  <si>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</si>
  <si>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at site </t>
  </si>
  <si>
    <t xml:space="preserve">TT-20251106-00701 </t>
  </si>
  <si>
    <t xml:space="preserve">EM team at site checking </t>
  </si>
  <si>
    <t>EM team moved ETA: 30 min</t>
  </si>
  <si>
    <t>mka0763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</si>
</sst>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1" totalsRowShown="0" headerRowDxfId="15" dataDxfId="14" headerRowBorderDxfId="12" tableBorderDxfId="13">
  <autoFilter ref="A1:L3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304.49842349537357</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1.043735995372117</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4.0379513891821261E-2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45967.4468494213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45967.4468494213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45967.4468494213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45967.4468494213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45967.4468494213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45967.4468494213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45967.4468494213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45967.4468494213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45967.4468494213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45967.4468494213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45967.4468494213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45967.4468494213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45967.4468494213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45967.4468494213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45967.4468494213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45967.4468494213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45967.4468494213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45967.4468494213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45967.4468494213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45967.4468494213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45967.4468494213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45967.4468494213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45967.4468494213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45967.4468494213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45967.4468494213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45967.4468494213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45967.4468494213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45967.4468494213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45967.4468494213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45967.4468494213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45967.4468494213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45967.4468494213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45967.4468494213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45967.4468494213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45967.4468494213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45967.4468494213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45967.4468494213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45967.4468494213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45967.4468494213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45967.4468494213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45967.4468494213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45967.4468494213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45967.4468494213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45967.4468494213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45967.4468494213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45967.4468494213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45967.4468494213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45967.4468494213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45967.4468494213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45967.4468494213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45967.4468494213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45967.4468494213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45967.4468494213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45967.4468494213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45967.4468494213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45967.4468494213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45967.4468494213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45967.4468494213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45967.4468494213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45967.4468494213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45967.4468494213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45967.4468494213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45967.4468494213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45967.4468494213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45967.4468494213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45967.4468494213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45967.4468494213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45967.4468494213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45967.4468494213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45967.4468494213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45967.4468494213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45967.4468494213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45967.4468494213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45967.4468494213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45967.4468494213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45967.4468494213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45967.4468494213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45967.4468494213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45967.4468494213</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45967.4468494213</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45967.4468494213</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45967.4468494213</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45967.4468494213</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45967.4468494213</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142.44701145833824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45967.4468494213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39109</v>
      </c>
      <c r="E5" s="103"/>
      <c r="F5" s="104"/>
      <c r="G5" s="105">
        <f ca="1">IFERROR(NOW()-F5,"-")</f>
        <v>45967.4468494213</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45967.4468494213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45967.4468494213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45967.4468494213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45967.4468494213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45967.4468494213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45967.4468494213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45967.4468494213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45967.4468494213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45967.4468494213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45967.4468494213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45967.4468494213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45967.4468494213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45967.4468494213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45967.4468494213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45967.4468494213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45967.4468494213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45967.4468494213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45967.4468494213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45967.4468494213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45967.4468494213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45967.4468494213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45967.4468494213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45967.4468494213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45967.4468494213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45967.4468494213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45967.4468494213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45967.4468494213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45967.4468494213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45967.4468494213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45967.4468494213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45967.4468494213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45967.4468494213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45967.4468494213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45967.4468494213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45967.4468494213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45967.4468494213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45967.4468494213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45967.4468494213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45967.4468494213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45967.4468494213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45967.4468494213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45967.4468494213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45967.4468494213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45967.4468494213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45967.4468494213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45967.4468494213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45967.4468494213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45967.4468494213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45967.4468494213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45967.4468494213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45967.4468494213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45967.4468494213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45967.4468494213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45967.4468494213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45967.4468494213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45967.4468494213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45967.4468494213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45967.4468494213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45967.4468494213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45967.4468494213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45967.4468494213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45967.4468494213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45967.4468494213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45967.4468494213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45967.4468494213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45967.4468494213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45967.4468494213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45967.4468494213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45967.4468494213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45967.4468494213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45967.4468494213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45967.4468494213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45967.4468494213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45967.4468494213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45967.4468494213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45967.4468494213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45967.4468494213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45967.4468494213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45967.4468494213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45967.4468494213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45967.4468494213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45967.4468494213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45967.4468494213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45967.4468494213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45967.4468494213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45967.4468494213</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45967.4468494213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45967.4468494213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45967.4468494213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45967.4468494213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45967.4468494213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45967.4468494213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45967.4468494213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45967.4468494213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45967.4468494213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45967.4468494213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45967.4468494213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45967.4468494213</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45967.4468494213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45967.4468494213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45967.4468494213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45967.4468494213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45967.4468494213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45967.4468494213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45967.4468494213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45967.4468494213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45967.4468494213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45967.4468494213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45967.4468494213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45967.4468494213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45967.4468494213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45967.4468494213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45967.4468494213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45967.4468494213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45967.4468494213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45967.4468494213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45967.4468494213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45967.4468494213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45967.4468494213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45967.4468494213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45967.4468494213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45967.4468494213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45967.4468494213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45967.4468494213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45967.4468494213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45967.4468494213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45967.4468494213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45967.4468494213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45967.4468494213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45967.4468494213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45967.4468494213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45967.4468494213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45967.4468494213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45967.4468494213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45967.4468494213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45967.4468494213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45967.4468494213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45967.4468494213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45967.4468494213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45967.446849652777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45967.446849652777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45967.446849652777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45967.446849652777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45967.446849652777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45967.446849652777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45967.446849652777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45967.446849652777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45967.446849652777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45967.446849652777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45967.446849652777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45967.446849652777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45967.446849652777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45967.446849652777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45967.446849652777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45967.446849652777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45967.446849652777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45967.446849652777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45967.446849652777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45967.446849652777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45967.446849652777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45967.446849652777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45967.446849652777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45967.446849652777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45967.446849652777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45967.446849652777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45967.446849652777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45967.446849652777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45967.446849652777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45967.446849652777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45967.446849652777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45967.446849652777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45967.446849652777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45967.446849652777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45967.446849652777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45967.446849652777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45967.446849652777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45967.446849652777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45967.446849652777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45967.446849652777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45967.446849652777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45967.446849652777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45967.446849652777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45967.446849652777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45967.446849652777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45967.446849652777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45967.446849652777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45967.446849652777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45967.446849652777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45967.446849652777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45967.446849652777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45967.446849652777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45967.446849652777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45967.446849652777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45967.446849652777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45967.446849652777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45967.446849652777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45967.446849652777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45967.446849652777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45967.446849652777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45967.446849652777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45967.446849652777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45967.446849652777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45967.446849652777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45967.446849652777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45967.446849652777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45967.446849652777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45967.446849652777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45967.446849652777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45967.446849652777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45967.446849652777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45967.446849652777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45967.446849652777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45967.446849652777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45967.446849652777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45967.446849652777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45967.446849652777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45967.446849652777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45967.446849652777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45967.446849652777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45967.446849652777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45967.446849652777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45967.446849652777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45967.446849652777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45967.446849652777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45967.446849652777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45967.446849652777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45967.446849652777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45967.446849652777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45967.446849652777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45967.446849652777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45967.446849652777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45967.446849652777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45967.446849652777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45967.446849652777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45967.446849652777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45967.446849652777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45967.446849652777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45967.446849652777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45967.446849652777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45967.446849652777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45967.446849652777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45967.446849652777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45967.446849652777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45967.446849652777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45967.446849652777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45967.446849652777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45967.446849652777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45967.446849652777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45967.446849652777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45967.446849652777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45967.446849652777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45967.446849652777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45967.446849652777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45967.446849652777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45967.446849652777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45967.446849652777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45967.446849652777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45967.446849652777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45967.446849652777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45967.446849652777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45967.446849652777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45967.446849652777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45967.446849652777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45967.446849652777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45967.446849652777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45967.446849652777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45967.446849652777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45967.446849652777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45967.446849652777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45967.446849652777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45967.446849652777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45967.446849652777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45967.446849652777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45967.446849652777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45967.446849652777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45967.446849652777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45967.446849652777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45967.446849652777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45967.446849652777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45967.446849652777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45967.446849652777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45967.446849652777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45967.446849652777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45967.446849652777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45967.446849652777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45967.446849652777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45967.446849652777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45967.446849652777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45967.446849652777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45967.446849652777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45967.446849652777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45967.446849652777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45967.446849652777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45967.446849652777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45967.446849652777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45967.446849652777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45967.446849652777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45967.446849652777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45967.446849652777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45967.446849652777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45967.446849652777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45967.446849652777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45967.446849652777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45967.446849652777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45967.446849652777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45967.446849652777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45967.446849652777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45967.446849652777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45967.446849652777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45967.446849652777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45967.446849652777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45967.446849652777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45967.446849652777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45967.446849652777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45967.446849652777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45967.446849652777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45967.446849652777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45967.446849652777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45967.446849652777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45967.446849652777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45967.446849652777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45967.446849652777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45967.446849652777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45967.446849652777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45967.446849652777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45967.446849652777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45967.446849652777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45967.446849652777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45967.446849652777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45967.446849652777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45967.446849652777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45967.446849652777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45967.446849652777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45967.446849652777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45967.446849652777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45967.446849652777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45967.446849652777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45967.446849652777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45967.446849652777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45967.446849652777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45967.446849652777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45967.446849652777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45967.446849652777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45967.446849652777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45967.446849652777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45967.446849652777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45967.446849652777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45967.446849652777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45967.446849652777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45967.446849652777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45967.446849652777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45967.446849652777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45967.446849652777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45967.446849652777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45967.446849652777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45967.446849652777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45967.446849652777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45967.446849652777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45967.446849652777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45967.446849652777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45967.446849652777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45967.446849652777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45967.446849652777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45967.446849652777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45967.446849652777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45967.446849652777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45967.446849652777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45967.446849652777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45967.446849652777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45967.446849652777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45967.446849652777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45967.446849652777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45967.446849652777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45967.446849652777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45967.446849652777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45967.446849652777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45967.446849652777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45967.446849652777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45967.446849652777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45967.446849652777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45967.446849652777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45967.446849652777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45967.446849652777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45967.446849652777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45967.446849652777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45967.446849652777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45967.446849652777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45967.446849652777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45967.446849652777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45967.446849652777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45967.446849652777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45967.446849652777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45967.446849652777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45967.446849652777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45967.446849652777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45967.446849652777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45967.446849652777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45967.446849652777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45967.446849652777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45967.446849652777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45967.446849652777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45967.446849652777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45967.446849652777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45967.446849652777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45967.446849652777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45967.446849652777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45967.446849652777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45967.446849652777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45967.446849652777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45967.446849652777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45967.446849652777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45967.446849652777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45967.446849652777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45967.446849652777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45967.446849652777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45967.446849652777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45967.446849652777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45967.446849652777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45967.446849652777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45967.446849652777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45967.446849652777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45967.446849652777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45967.446849652777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45967.446849652777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45967.446849652777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45967.446849652777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45967.446849652777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45967.446849652777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45967.446849652777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45967.446849652777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45967.446849652777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45967.446849652777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45967.446849652777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45967.446849652777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45967.446849652777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45967.446849652777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45967.446849652777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45967.446849652777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45967.446849652777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45967.446849652777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45967.446849652777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45967.446849652777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45967.446849652777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45967.446849652777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45967.446849652777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45967.446849652777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45967.446849652777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45967.446849652777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45967.446849652777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45967.446849652777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45967.446849652777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45967.446849652777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45967.446849652777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45967.446849652777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45967.446849652777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45967.446849652777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45967.446849652777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45967.446849652777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45967.446849652777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45967.446849652777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45967.446849652777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45967.446849652777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45967.446849652777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45967.446849652777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45967.446849652777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45967.446849652777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45967.446849652777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45967.446849652777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45967.446849652777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45967.446849652777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45967.446849652777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45967.446849652777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45967.446849652777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45967.446849652777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45967.446849652777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45967.446849652777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45967.446849652777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45967.446849652777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45967.446849652777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45967.446849652777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45967.446849652777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45967.446849652777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45967.446849652777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45967.446849652777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45967.446849652777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45967.446849652777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45967.446849652777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45967.446849652777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45967.446849652777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45967.446849652777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45967.446849652777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45967.446849652777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45967.446849652777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45967.446849652777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45967.446849652777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45967.446849652777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45967.446849652777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45967.446849652777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45967.446849652777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45967.446849652777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45967.446849652777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45967.446849652777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45967.446849652777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45967.446849652777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45967.446849652777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45967.446849652777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45967.446849652777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45967.446849652777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45967.446849652777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45967.446849652777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45967.446849652777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45967.446849652777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45967.446849652777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45967.446849652777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45967.446849652777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45967.446849652777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45967.446849652777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45967.446849652777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45967.446849652777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45967.446849652777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45967.446849652777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45967.446849652777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45967.446849652777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45967.446849652777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45967.446849652777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45967.446849652777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45967.446849652777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45967.446849652777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45967.446849652777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45967.446849652777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45967.446849652777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45967.446849652777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45967.446849652777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45967.446849652777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45967.446849652777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45967.446849652777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45967.446849652777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45967.446849652777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45967.446849652777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45967.446849652777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45967.446849652777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45967.446849652777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45967.446849652777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45967.446849652777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45967.446849652777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45967.446849652777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45967.446849652777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45967.446849652777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45967.446849652777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45967.446849652777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45967.446849652777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45967.446849652777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45967.446849652777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45967.446849652777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45967.446849652777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45967.446849652777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45967.446849652777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45967.446849652777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45967.446849652777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45967.446849652777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45967.446849652777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45967.446849652777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45967.446849652777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45967.446849652777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45967.446849652777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45967.446849652777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45967.446849652777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45967.446849652777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45967.446849652777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45967.446849652777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45967.446849652777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45967.446849652777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45967.446849652777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45967.446849652777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45967.446849652777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45967.446849652777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45967.446849652777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45967.446849652777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45967.446849652777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45967.446849652777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45967.446849652777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45967.446849652777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45967.446849652777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45967.446849652777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45967.446849652777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45967.446849652777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45967.446849652777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45967.446849652777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45967.446849652777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45967.446849652777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45967.446849652777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45967.446849652777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45967.446849652777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45967.446849652777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45967.446849652777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45967.446849652777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45967.446849652777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45967.446849652777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45967.446849652777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45967.446849652777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45967.446849652777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45967.446849652777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45967.446849652777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45967.446849652777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45967.446849652777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45967.446849652777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45967.446849652777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45967.446849652777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45967.446849652777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45967.446849652777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45967.446849652777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45967.446849652777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45967.446849652777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45967.446849652777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45967.446849652777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45967.446849652777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45967.446849652777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45967.446849652777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45967.446849652777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45967.446849652777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45967.446849652777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45967.446849652777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45967.446849652777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45967.446849652777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45967.446849652777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45967.446849652777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45967.446849652777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45967.446849652777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45967.446849652777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45967.446849652777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45967.446849652777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45967.446849652777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45967.446849652777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45967.446849652777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45967.446849652777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45967.446849652777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45967.446849652777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45967.446849652777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45967.446849652777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45967.446849652777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45967.446849652777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45967.446849652777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45967.446849652777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45967.446849652777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45967.446849652777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45967.446849652777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45967.446849652777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45967.446849652777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45967.446849652777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45967.446849652777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45967.446849652777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45967.446849652777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45967.446849652777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45967.446849652777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45967.446849652777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45967.446849652777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45967.446849652777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45967.446849652777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45967.446849652777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45967.446849652777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45967.446849652777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45967.446849652777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45967.446849652777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45967.446849652777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45967.446849652777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45967.446849652777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45967.446849652777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45967.446849652777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45967.446849652777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45967.446849652777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45967.446849652777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45967.446849652777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45967.446849652777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45967.446849652777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45967.446849652777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45967.446849652777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45967.446849652777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45967.446849652777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45967.446849652777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45967.446849652777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45967.446849652777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45967.446849652777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45967.446849652777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45967.446849652777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45967.446849652777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45967.446849652777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45967.446849652777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45967.446849652777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45967.446849652777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45967.446849652777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45967.446849652777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45967.446849652777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45967.446849652777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45967.446849652777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45967.446849652777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45967.446849652777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45967.446849652777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45967.446849652777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45967.446849652777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45967.446849652777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45967.446849652777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45967.446849652777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45967.446849652777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45967.446849652777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45967.446849652777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45967.446849652777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45967.446849652777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45967.446849652777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45967.446849652777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45967.446849652777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45967.446849652777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45967.446849652777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45967.446849652777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45967.446849652777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45967.446849652777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45967.446849652777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45967.446849652777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45967.446849652777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45967.446849652777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45967.446849652777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45967.446849652777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45967.446849652777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45967.446849652777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45967.446849652777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45967.446849652777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45967.446849652777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45967.446849652777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45967.446849652777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45967.446849652777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45967.446849652777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45967.446849652777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45967.446849652777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45967.446849652777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45967.446849652777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45967.446849652777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45967.446849652777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45967.446849652777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45967.446849652777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45967.446849652777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45967.446849652777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45967.446849652777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45967.446849652777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45967.446849652777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45967.446849652777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45967.446849652777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45967.446849652777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45967.446849652777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45967.446849652777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45967.446849652777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45967.446849652777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45967.446849652777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45967.446849652777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45967.446849652777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45967.446849652777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45967.446849652777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45967.446849652777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45967.446849652777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45967.446849652777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45967.446849652777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45967.446849652777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45967.446849652777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45967.446849652777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45967.446849652777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45967.446849652777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45967.446849652777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45967.446849652777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45967.446849652777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45967.446849652777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45967.446849652777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45967.446849652777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45967.446849652777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45967.446849652777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45967.446849652777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45967.446849652777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45967.446849652777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45967.446849652777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45967.446849652777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45967.446849652777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45967.446849652777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45967.446849652777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45967.446849652777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45967.446849652777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45967.446849652777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45967.446849652777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45967.446849652777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45967.446849652777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45967.446849652777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45967.446849652777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45967.446849652777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45967.446849652777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45967.446849652777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45967.446849652777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45967.446849652777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45967.446849652777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45967.446849652777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45967.446849652777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45967.446849652777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45967.446849652777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45967.446849652777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45967.446849652777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45967.446849652777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45967.446849652777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45967.446849652777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45967.446849652777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45967.446849652777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45967.446849652777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45967.446849652777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45967.446849652777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45967.446849652777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45967.446849652777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45967.446849652777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45967.446849652777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45967.446849652777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45967.446849652777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45967.446849652777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45967.446849652777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45967.446849652777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45967.446849652777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45967.446849652777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45967.446849652777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45967.446849652777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45967.446849652777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45967.446849652777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45967.446849652777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45967.446849652777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45967.446849652777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45967.446849652777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45967.446849652777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45967.446849652777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45967.446849652777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45967.446849652777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45967.446849652777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45967.446849652777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45967.446849652777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45967.446849652777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45967.446849652777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45967.446849652777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45967.446849652777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45967.446849652777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45967.446849652777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45967.446849652777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45967.446849652777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45967.446849652777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45967.446849652777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45967.446849652777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45967.446849652777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45967.446849652777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45967.446849652777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45967.446849652777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45967.446849652777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45967.446849652777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45967.446849652777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45967.446849652777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45967.446849652777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45967.446849652777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45967.446849652777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45967.446849652777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45967.446849652777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45967.446849652777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45967.446849652777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45967.446849652777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45967.446849652777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45967.446849652777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45967.446849652777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45967.446849652777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45967.446849652777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45967.446849652777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45967.446849652777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45967.446849652777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45967.446849652777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45967.446849652777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45967.446849652777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45967.446849652777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45967.446849652777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45967.446849652777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45967.446849652777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45967.446849652777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45967.446849652777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45967.446849652777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45967.446849652777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45967.446849652777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45967.446849652777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45967.446849652777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45967.446849652777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45967.446849652777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45967.446849652777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45967.446849652777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45967.446849652777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45967.446849652777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45967.446849652777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45967.446849652777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45967.446849652777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45967.446849652777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45967.446849652777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45967.446849652777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45967.446849652777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45967.446849652777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45967.446849652777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45967.446849652777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45967.446849652777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45967.446849652777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45967.446849652777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45967.446849652777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45967.446849652777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45967.446849652777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45967.446849652777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45967.446849652777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45967.446849652777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45967.446849652777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45967.446849652777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45967.446849652777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45967.446849652777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45967.446849652777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45967.446849652777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45967.446849652777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45967.446849652777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45967.446849652777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45967.446849652777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45967.446849652777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45967.446849652777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45967.446849652777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45967.446849652777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45967.446849652777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45967.446849652777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45967.446849652777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45967.446849652777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45967.446849652777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45967.446849652777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45967.446849652777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45967.446849652777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45967.446849652777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45967.446849652777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45967.446849652777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45967.446849652777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45967.446849652777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45967.446849652777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45967.446849652777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45967.446849652777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45967.446849652777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45967.446849652777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45967.446849652777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45967.446849652777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45967.446849652777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45967.446849652777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45967.446849652777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45967.446849652777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45967.446849652777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45967.446849652777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45967.446849652777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45967.446849652777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45967.446849652777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45967.446849652777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45967.446849652777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45967.446849652777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45967.446849652777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45967.446849652777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45967.446849652777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45967.446849652777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45967.446849652777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45967.446849652777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45967.446849652777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45967.446849652777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45967.446849652777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45967.446849652777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45967.446849652777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45967.446849652777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45967.446849652777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45967.446849652777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45967.446849652777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45967.446849652777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45967.446849652777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45967.446849652777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45967.446849652777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45967.446849652777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45967.446849652777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45967.446849652777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45967.446849652777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45967.446849652777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45967.446849652777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45967.446849652777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45967.446849652777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45967.446849652777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45967.446849652777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45967.446849652777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45967.446849652777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45967.446849652777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45967.446849652777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45967.446849652777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45967.446849652777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45967.446849652777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45967.446849652777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45967.446849652777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45967.446849652777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45967.446849652777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45967.446849652777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45967.446849652777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45967.446849652777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45967.446849652777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45967.446849652777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45967.446849652777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45967.446849652777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45967.446849652777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45967.446849652777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45967.446849652777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45967.446849652777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45967.446849652777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45967.446849652777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45967.446849652777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45967.446849652777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45967.446849652777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45967.446849652777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45967.446849652777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45967.446849652777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45967.446849652777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45967.446849652777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45967.446849652777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45967.446849652777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45967.446849652777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45967.446849652777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45967.446849652777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45967.446849652777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45967.446849652777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45967.446849652777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45967.446849652777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45967.446849652777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45967.446849652777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45967.446849652777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45967.446849652777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45967.446849652777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45967.446849652777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45967.446849652777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45967.446849652777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45967.446849652777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45967.446849652777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45967.446849652777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45967.446849652777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45967.446849652777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45967.446849652777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45967.446849652777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45967.446849652777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45967.446849652777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45967.446849652777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45967.446849652777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45967.446849652777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45967.446849652777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45967.446849652777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45967.446849652777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45967.446849652777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45967.446849652777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45967.446849652777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45967.446849652777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45967.446849652777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45967.446849652777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45967.446849652777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45967.446849652777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45967.446849652777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45967.446849652777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45967.446849652777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45967.446849652777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45967.446849652777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45967.446849652777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45967.446849652777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45967.446849652777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45967.446849652777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45967.446849652777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45967.446849652777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45967.446849652777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45967.446849652777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45967.446849652777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45967.446849652777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45967.446849652777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45967.446849652777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45967.446849652777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45967.446849652777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45967.446849652777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45967.446849652777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45967.446849652777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45967.446849652777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45967.446849652777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45967.446849652777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45967.446849652777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45967.446849652777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45967.446849652777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45967.446849652777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45967.446849652777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45967.446849652777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45967.446849652777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45967.446849652777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45967.446849652777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45967.446849652777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45967.446849652777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45967.446849652777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45967.446849652777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45967.446849652777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45967.446849652777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45967.446849652777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45967.446849652777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45967.446849652777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45967.446849652777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45967.446849652777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45967.446849652777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45967.446849652777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45967.446849652777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45967.446849652777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45967.446849652777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45967.446849652777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45967.446849652777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45967.446849652777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45967.446849652777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45967.446849652777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45967.446849652777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45967.446849652777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45967.446849652777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45967.446849652777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45967.446849652777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45967.446849652777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45967.446849652777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45967.446849652777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45967.446849652777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45967.446849652777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45967.446849652777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45967.446849652777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45967.446849652777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45967.446849652777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45967.446849652777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45967.446849652777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45967.446849652777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45967.446849652777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45967.446849652777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45967.446849652777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45967.446849652777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45967.446849652777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45967.446849652777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45967.446849652777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45967.446849652777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45967.446849652777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45967.446849652777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45967.446849652777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45967.446849652777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45967.446849652777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45967.446849652777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45967.446849652777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45967.446849652777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45967.446849652777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45967.446849652777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45967.446849652777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45967.446849652777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45967.446849652777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45967.446849652777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263.96613182870351</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5.161793981824303E-2</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1</v>
      </c>
      <c r="D4" s="92" t="s">
        <v>36063</v>
      </c>
      <c r="E4" s="95" t="s">
        <v>39021</v>
      </c>
      <c r="F4" s="112">
        <v>45967.424571759257</v>
      </c>
      <c r="G4" s="113">
        <f ca="1">IFERROR(NOW()-F4,"")</f>
        <v>2.227766204305226E-2</v>
      </c>
      <c r="H4" s="112">
        <v>45967.416932870372</v>
      </c>
      <c r="I4" s="108" t="str">
        <f>IFERROR(VLOOKUP(D4,DB!A:F,6,0),"")</f>
        <v>SCECO</v>
      </c>
      <c r="J4" s="108" t="str">
        <f>IFERROR(VLOOKUP(D4,DB!A:G,7,0),"")</f>
        <v>No BB Shifted</v>
      </c>
      <c r="K4" s="114" t="s">
        <v>39117</v>
      </c>
      <c r="L4" s="110" t="str">
        <f>IFERROR(VLOOKUP(D4,DB!A:I,9,0),"")</f>
        <v>Latis</v>
      </c>
    </row>
    <row r="5" spans="1:16" ht="15" customHeight="1">
      <c r="A5" s="108" t="s">
        <v>39118</v>
      </c>
      <c r="B5" s="108" t="str">
        <f>IFERROR(VLOOKUP(D5,DB!A:K,11,0),"")</f>
        <v>R4</v>
      </c>
      <c r="C5" s="109">
        <v>1</v>
      </c>
      <c r="D5" s="92" t="s">
        <v>36467</v>
      </c>
      <c r="E5" s="95" t="s">
        <v>39021</v>
      </c>
      <c r="F5" s="112">
        <v>45967.4218287037</v>
      </c>
      <c r="G5" s="113">
        <f ca="1">IFERROR(NOW()-F5,"")</f>
        <v>2.5020717599545605E-2</v>
      </c>
      <c r="H5" s="112">
        <v>45967.4218287037</v>
      </c>
      <c r="I5" s="108" t="str">
        <f>IFERROR(VLOOKUP(D5,DB!A:F,6,0),"")</f>
        <v>Generator-SG</v>
      </c>
      <c r="J5" s="108" t="str">
        <f>IFERROR(VLOOKUP(D5,DB!A:G,7,0),"")</f>
        <v>Dead</v>
      </c>
      <c r="K5" s="114" t="s">
        <v>39117</v>
      </c>
      <c r="L5" s="110" t="str">
        <f>IFERROR(VLOOKUP(D5,DB!A:I,9,0),"")</f>
        <v>Latis</v>
      </c>
    </row>
    <row r="6" spans="1:16" ht="15" customHeight="1">
      <c r="A6" s="108"/>
      <c r="B6" s="108" t="str">
        <f>IFERROR(VLOOKUP(D6,DB!A:K,11,0),"")</f>
        <v/>
      </c>
      <c r="C6" s="109"/>
      <c r="D6" s="92"/>
      <c r="E6" s="95"/>
      <c r="F6" s="112"/>
      <c r="G6" s="113">
        <f ca="1">IFERROR(NOW()-F6,"")</f>
        <v>45967.4468494213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45967.4468494213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45967.4468494213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45967.4468494213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45967.4468494213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45967.4468494213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45967.4468494213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45967.4468494213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45967.4468494213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45967.4468494213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45967.4468494213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45967.4468494213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45967.4468494213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45967.4468494213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45967.4468494213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45967.4468494213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45967.4468494213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45967.4468494213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45967.4468494213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45967.4468494213</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45967.4468494213</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45967.4468494213</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45967.4468494213</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45967.4468494213</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45967.4468494213</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45967.4468494213</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45967.4468494213</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39119</v>
      </c>
      <c r="B2" s="37" t="str">
        <f>IFERROR(VLOOKUP(D2,DB!A:K,11,0),"")</f>
        <v>R5</v>
      </c>
      <c r="C2" s="37">
        <v>3</v>
      </c>
      <c r="D2" s="107" t="s">
        <v>36011</v>
      </c>
      <c r="E2" s="37" t="s">
        <v>39021</v>
      </c>
      <c r="F2" s="38">
        <v>45891.832060185188</v>
      </c>
      <c r="G2" s="130">
        <f ca="1">IFERROR(NOW()-F2,"")</f>
        <v>75.614789236111392</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39104</v>
      </c>
      <c r="F3" s="38">
        <v>45926.188877314817</v>
      </c>
      <c r="G3" s="130">
        <f t="shared" ref="G3" ca="1" si="0">IFERROR(NOW()-F3,"")</f>
        <v>41.257972106483066</v>
      </c>
      <c r="H3" s="38">
        <v>45926.158159722225</v>
      </c>
      <c r="I3" s="37" t="str">
        <f>IFERROR(VLOOKUP(D3,DB!A:F,6,0),"")</f>
        <v>SCECO</v>
      </c>
      <c r="J3" s="37" t="str">
        <f>IFERROR(VLOOKUP(D3,DB!A:G,7,0),"")</f>
        <v>Good</v>
      </c>
      <c r="K3" s="37" t="s">
        <v>39122</v>
      </c>
      <c r="L3" s="37" t="str">
        <f>IFERROR(VLOOKUP(D3,DB!A:I,9,0),"")</f>
        <v>Latis</v>
      </c>
      <c r="M3" s="106"/>
    </row>
    <row r="4" spans="1:13" ht="48" customHeight="1">
      <c r="A4" s="138" t="s">
        <v>39123</v>
      </c>
      <c r="B4" s="138" t="str">
        <f>IFERROR(VLOOKUP(D4,DB!A:K,11,0),"")</f>
        <v>R5</v>
      </c>
      <c r="C4" s="138">
        <v>1</v>
      </c>
      <c r="D4" s="138" t="s">
        <v>34758</v>
      </c>
      <c r="E4" s="138" t="s">
        <v>39104</v>
      </c>
      <c r="F4" s="139">
        <v>45948.661111111112</v>
      </c>
      <c r="G4" s="140">
        <f ca="1">IFERROR(NOW()-F4,"")</f>
        <v>18.785738310187298</v>
      </c>
      <c r="H4" s="139">
        <v>45948.661111111112</v>
      </c>
      <c r="I4" s="138" t="str">
        <f>IFERROR(VLOOKUP(D4,DB!A:F,6,0),"")</f>
        <v>SCECO</v>
      </c>
      <c r="J4" s="138" t="str">
        <f>IFERROR(VLOOKUP(D4,DB!A:G,7,0),"")</f>
        <v>Dead</v>
      </c>
      <c r="K4" s="138" t="s">
        <v>39124</v>
      </c>
      <c r="L4" s="138" t="str">
        <f>IFERROR(VLOOKUP(D4,DB!A:I,9,0),"")</f>
        <v>Latis</v>
      </c>
    </row>
    <row r="5" spans="1:13" ht="30.75">
      <c r="A5" s="138" t="s">
        <v>39125</v>
      </c>
      <c r="B5" s="138" t="str">
        <f>IFERROR(VLOOKUP(D5,DB!A:K,11,0),"")</f>
        <v>R5</v>
      </c>
      <c r="C5" s="138">
        <v>1</v>
      </c>
      <c r="D5" s="138" t="s">
        <v>32330</v>
      </c>
      <c r="E5" s="138" t="s">
        <v>39021</v>
      </c>
      <c r="F5" s="139">
        <v>45966.952418981484</v>
      </c>
      <c r="G5" s="140">
        <f ca="1">IFERROR(NOW()-F5,"")</f>
        <v>0.49443043981591472</v>
      </c>
      <c r="H5" s="139">
        <v>45966.946793981479</v>
      </c>
      <c r="I5" s="138" t="str">
        <f>IFERROR(VLOOKUP(D5,DB!A:F,6,0),"")</f>
        <v>SCECO</v>
      </c>
      <c r="J5" s="138" t="str">
        <f>IFERROR(VLOOKUP(D5,DB!A:G,7,0),"")</f>
        <v>Dead</v>
      </c>
      <c r="K5" s="138" t="s">
        <v>39126</v>
      </c>
      <c r="L5" s="138" t="str">
        <f>IFERROR(VLOOKUP(D5,DB!A:I,9,0),"")</f>
        <v>Latis</v>
      </c>
    </row>
    <row r="6" spans="1:13" ht="15">
      <c r="A6" s="138" t="s">
        <v>39127</v>
      </c>
      <c r="B6" s="138" t="str">
        <f>IFERROR(VLOOKUP(D6,DB!A:K,11,0),"")</f>
        <v>R5</v>
      </c>
      <c r="C6" s="138">
        <v>2</v>
      </c>
      <c r="D6" s="138" t="s">
        <v>38182</v>
      </c>
      <c r="E6" s="138" t="s">
        <v>39128</v>
      </c>
      <c r="F6" s="139">
        <v>45967.317928240744</v>
      </c>
      <c r="G6" s="140">
        <f ca="1">IFERROR(NOW()-F6,"")</f>
        <v>0.12892118055606261</v>
      </c>
      <c r="H6" s="139">
        <v>45967.408750000002</v>
      </c>
      <c r="I6" s="138" t="str">
        <f>IFERROR(VLOOKUP(D6,DB!A:F,6,0),"")</f>
        <v>SCECO</v>
      </c>
      <c r="J6" s="138" t="str">
        <f>IFERROR(VLOOKUP(D6,DB!A:G,7,0),"")</f>
        <v>Haj Removal</v>
      </c>
      <c r="K6" s="138" t="s">
        <v>39129</v>
      </c>
      <c r="L6" s="138" t="str">
        <f>IFERROR(VLOOKUP(D6,DB!A:I,9,0),"")</f>
        <v>Latis</v>
      </c>
    </row>
    <row r="7" spans="1:13" ht="30.75">
      <c r="A7" s="138" t="s">
        <v>39130</v>
      </c>
      <c r="B7" s="138" t="str">
        <f>IFERROR(VLOOKUP(D7,DB!A:K,11,0),"")</f>
        <v>R5</v>
      </c>
      <c r="C7" s="138">
        <v>2</v>
      </c>
      <c r="D7" s="138" t="s">
        <v>38250</v>
      </c>
      <c r="E7" s="138" t="s">
        <v>39128</v>
      </c>
      <c r="F7" s="139" t="s">
        <v>39131</v>
      </c>
      <c r="G7" s="140" t="str">
        <f ca="1">IFERROR(NOW()-F7,"")</f>
        <v/>
      </c>
      <c r="H7" s="139">
        <v>45967.31040509259</v>
      </c>
      <c r="I7" s="138" t="str">
        <f>IFERROR(VLOOKUP(D7,DB!A:F,6,0),"")</f>
        <v>SCECO</v>
      </c>
      <c r="J7" s="138" t="str">
        <f>IFERROR(VLOOKUP(D7,DB!A:G,7,0),"")</f>
        <v>Haj Removal</v>
      </c>
      <c r="K7" s="138" t="s">
        <v>39132</v>
      </c>
      <c r="L7" s="138" t="str">
        <f>IFERROR(VLOOKUP(D7,DB!A:I,9,0),"")</f>
        <v>Latis</v>
      </c>
    </row>
    <row r="8" spans="1:13" ht="30.75">
      <c r="A8" s="138" t="s">
        <v>39130</v>
      </c>
      <c r="B8" s="138" t="str">
        <f>IFERROR(VLOOKUP(D8,DB!A:K,11,0),"")</f>
        <v>R5</v>
      </c>
      <c r="C8" s="138">
        <v>1</v>
      </c>
      <c r="D8" s="138" t="s">
        <v>38135</v>
      </c>
      <c r="E8" s="138" t="s">
        <v>39128</v>
      </c>
      <c r="F8" s="139" t="s">
        <v>39131</v>
      </c>
      <c r="G8" s="140" t="str">
        <f ca="1">IFERROR(NOW()-F8,"")</f>
        <v/>
      </c>
      <c r="H8" s="139">
        <v>45967.31040509259</v>
      </c>
      <c r="I8" s="138" t="str">
        <f>IFERROR(VLOOKUP(D8,DB!A:F,6,0),"")</f>
        <v>SCECO</v>
      </c>
      <c r="J8" s="138" t="str">
        <f>IFERROR(VLOOKUP(D8,DB!A:G,7,0),"")</f>
        <v>Haj Removal</v>
      </c>
      <c r="K8" s="138" t="s">
        <v>39132</v>
      </c>
      <c r="L8" s="138" t="str">
        <f>IFERROR(VLOOKUP(D8,DB!A:I,9,0),"")</f>
        <v>Latis</v>
      </c>
    </row>
    <row r="9" spans="1:13" ht="30.75">
      <c r="A9" s="138" t="s">
        <v>39130</v>
      </c>
      <c r="B9" s="138" t="str">
        <f>IFERROR(VLOOKUP(D9,DB!A:K,11,0),"")</f>
        <v>R5</v>
      </c>
      <c r="C9" s="138">
        <v>1</v>
      </c>
      <c r="D9" s="138" t="s">
        <v>38183</v>
      </c>
      <c r="E9" s="138" t="s">
        <v>39128</v>
      </c>
      <c r="F9" s="139" t="s">
        <v>39131</v>
      </c>
      <c r="G9" s="140" t="str">
        <f ca="1">IFERROR(NOW()-F9,"")</f>
        <v/>
      </c>
      <c r="H9" s="139">
        <v>45967.31040509259</v>
      </c>
      <c r="I9" s="138" t="str">
        <f>IFERROR(VLOOKUP(D9,DB!A:F,6,0),"")</f>
        <v>SCECO</v>
      </c>
      <c r="J9" s="138" t="str">
        <f>IFERROR(VLOOKUP(D9,DB!A:G,7,0),"")</f>
        <v>Haj Removal</v>
      </c>
      <c r="K9" s="138" t="s">
        <v>39133</v>
      </c>
      <c r="L9" s="138" t="str">
        <f>IFERROR(VLOOKUP(D9,DB!A:I,9,0),"")</f>
        <v>Latis</v>
      </c>
    </row>
    <row r="10" spans="1:13" ht="30.75">
      <c r="A10" s="138" t="s">
        <v>39130</v>
      </c>
      <c r="B10" s="138" t="str">
        <f>IFERROR(VLOOKUP(D10,DB!A:K,11,0),"")</f>
        <v>R5</v>
      </c>
      <c r="C10" s="138">
        <v>1</v>
      </c>
      <c r="D10" s="138" t="s">
        <v>38316</v>
      </c>
      <c r="E10" s="138" t="s">
        <v>39128</v>
      </c>
      <c r="F10" s="139" t="s">
        <v>39131</v>
      </c>
      <c r="G10" s="140" t="str">
        <f ca="1">IFERROR(NOW()-F10,"")</f>
        <v/>
      </c>
      <c r="H10" s="139">
        <v>45967.31040509259</v>
      </c>
      <c r="I10" s="138" t="str">
        <f>IFERROR(VLOOKUP(D10,DB!A:F,6,0),"")</f>
        <v>SCECO</v>
      </c>
      <c r="J10" s="138" t="str">
        <f>IFERROR(VLOOKUP(D10,DB!A:G,7,0),"")</f>
        <v>Haj Removal</v>
      </c>
      <c r="K10" s="138" t="s">
        <v>39133</v>
      </c>
      <c r="L10" s="138" t="str">
        <f>IFERROR(VLOOKUP(D10,DB!A:I,9,0),"")</f>
        <v>Latis</v>
      </c>
    </row>
    <row r="11" spans="1:13" ht="30.75">
      <c r="A11" s="138" t="s">
        <v>39130</v>
      </c>
      <c r="B11" s="138" t="str">
        <f>IFERROR(VLOOKUP(D11,DB!A:K,11,0),"")</f>
        <v>R5</v>
      </c>
      <c r="C11" s="138">
        <v>1</v>
      </c>
      <c r="D11" s="138" t="s">
        <v>38122</v>
      </c>
      <c r="E11" s="138" t="s">
        <v>39128</v>
      </c>
      <c r="F11" s="139" t="s">
        <v>39131</v>
      </c>
      <c r="G11" s="140" t="str">
        <f ca="1">IFERROR(NOW()-F11,"")</f>
        <v/>
      </c>
      <c r="H11" s="139">
        <v>45967.31040509259</v>
      </c>
      <c r="I11" s="138" t="str">
        <f>IFERROR(VLOOKUP(D11,DB!A:F,6,0),"")</f>
        <v>SCECO</v>
      </c>
      <c r="J11" s="138" t="str">
        <f>IFERROR(VLOOKUP(D11,DB!A:G,7,0),"")</f>
        <v>Haj Removal</v>
      </c>
      <c r="K11" s="138" t="s">
        <v>39133</v>
      </c>
      <c r="L11" s="138" t="str">
        <f>IFERROR(VLOOKUP(D11,DB!A:I,9,0),"")</f>
        <v>Latis</v>
      </c>
    </row>
    <row r="12" spans="1:13" ht="30.75">
      <c r="A12" s="138" t="s">
        <v>39130</v>
      </c>
      <c r="B12" s="138" t="str">
        <f>IFERROR(VLOOKUP(D12,DB!A:K,11,0),"")</f>
        <v>R5</v>
      </c>
      <c r="C12" s="138">
        <v>1</v>
      </c>
      <c r="D12" s="138" t="s">
        <v>38505</v>
      </c>
      <c r="E12" s="138" t="s">
        <v>39128</v>
      </c>
      <c r="F12" s="139" t="s">
        <v>39131</v>
      </c>
      <c r="G12" s="140" t="str">
        <f ca="1">IFERROR(NOW()-F12,"")</f>
        <v/>
      </c>
      <c r="H12" s="139">
        <v>45967.31040509259</v>
      </c>
      <c r="I12" s="138" t="str">
        <f>IFERROR(VLOOKUP(D12,DB!A:F,6,0),"")</f>
        <v>SCECO</v>
      </c>
      <c r="J12" s="138" t="str">
        <f>IFERROR(VLOOKUP(D12,DB!A:G,7,0),"")</f>
        <v>Haj Removal</v>
      </c>
      <c r="K12" s="138" t="s">
        <v>39133</v>
      </c>
      <c r="L12" s="138" t="str">
        <f>IFERROR(VLOOKUP(D12,DB!A:I,9,0),"")</f>
        <v>Latis</v>
      </c>
    </row>
    <row r="13" spans="1:13" ht="30.75">
      <c r="A13" s="138" t="s">
        <v>39130</v>
      </c>
      <c r="B13" s="138" t="str">
        <f>IFERROR(VLOOKUP(D13,DB!A:K,11,0),"")</f>
        <v>R5</v>
      </c>
      <c r="C13" s="138">
        <v>1</v>
      </c>
      <c r="D13" s="138" t="s">
        <v>38288</v>
      </c>
      <c r="E13" s="138" t="s">
        <v>39128</v>
      </c>
      <c r="F13" s="139" t="s">
        <v>39131</v>
      </c>
      <c r="G13" s="140" t="str">
        <f ca="1">IFERROR(NOW()-F13,"")</f>
        <v/>
      </c>
      <c r="H13" s="139">
        <v>45967.31040509259</v>
      </c>
      <c r="I13" s="138" t="str">
        <f>IFERROR(VLOOKUP(D13,DB!A:F,6,0),"")</f>
        <v>SCECO</v>
      </c>
      <c r="J13" s="138" t="str">
        <f>IFERROR(VLOOKUP(D13,DB!A:G,7,0),"")</f>
        <v>Haj Removal</v>
      </c>
      <c r="K13" s="138" t="s">
        <v>39132</v>
      </c>
      <c r="L13" s="138" t="str">
        <f>IFERROR(VLOOKUP(D13,DB!A:I,9,0),"")</f>
        <v>Latis</v>
      </c>
    </row>
    <row r="14" spans="1:13" ht="15">
      <c r="A14" s="138" t="s">
        <v>39134</v>
      </c>
      <c r="B14" s="138" t="str">
        <f>IFERROR(VLOOKUP(D14,DB!A:K,11,0),"")</f>
        <v>R5</v>
      </c>
      <c r="C14" s="138">
        <v>2</v>
      </c>
      <c r="D14" s="138" t="s">
        <v>38440</v>
      </c>
      <c r="E14" s="138" t="s">
        <v>39021</v>
      </c>
      <c r="F14" s="139">
        <v>45967.354907407411</v>
      </c>
      <c r="G14" s="140">
        <f ca="1">IFERROR(NOW()-F14,"")</f>
        <v>9.1942013888910878E-2</v>
      </c>
      <c r="H14" s="139">
        <v>45967.348414351851</v>
      </c>
      <c r="I14" s="138" t="str">
        <f>IFERROR(VLOOKUP(D14,DB!A:F,6,0),"")</f>
        <v>Generator-SG</v>
      </c>
      <c r="J14" s="138" t="str">
        <f>IFERROR(VLOOKUP(D14,DB!A:G,7,0),"")</f>
        <v>Dead</v>
      </c>
      <c r="K14" s="138" t="s">
        <v>39135</v>
      </c>
      <c r="L14" s="138" t="str">
        <f>IFERROR(VLOOKUP(D14,DB!A:I,9,0),"")</f>
        <v>Latis</v>
      </c>
    </row>
    <row r="15" spans="1:13" ht="15">
      <c r="A15" s="138" t="s">
        <v>39136</v>
      </c>
      <c r="B15" s="138" t="str">
        <f>IFERROR(VLOOKUP(D15,DB!A:K,11,0),"")</f>
        <v>R5</v>
      </c>
      <c r="C15" s="138">
        <v>1</v>
      </c>
      <c r="D15" s="138" t="s">
        <v>14733</v>
      </c>
      <c r="E15" s="138" t="s">
        <v>39104</v>
      </c>
      <c r="F15" s="139"/>
      <c r="G15" s="140">
        <f ca="1">IFERROR(NOW()-F15,"")</f>
        <v>45967.4468494213</v>
      </c>
      <c r="H15" s="139">
        <v>45967.379143518519</v>
      </c>
      <c r="I15" s="138" t="str">
        <f>IFERROR(VLOOKUP(D15,DB!A:F,6,0),"")</f>
        <v>SCECO</v>
      </c>
      <c r="J15" s="138" t="str">
        <f>IFERROR(VLOOKUP(D15,DB!A:G,7,0),"")</f>
        <v>No BB Design</v>
      </c>
      <c r="K15" s="138" t="s">
        <v>39137</v>
      </c>
      <c r="L15" s="138" t="str">
        <f>IFERROR(VLOOKUP(D15,DB!A:I,9,0),"")</f>
        <v>Latis</v>
      </c>
    </row>
    <row r="16" spans="1:13" ht="15">
      <c r="A16" s="138" t="s">
        <v>39136</v>
      </c>
      <c r="B16" s="138" t="str">
        <f>IFERROR(VLOOKUP(D16,DB!A:K,11,0),"")</f>
        <v>R5</v>
      </c>
      <c r="C16" s="138">
        <v>2</v>
      </c>
      <c r="D16" s="138" t="s">
        <v>35548</v>
      </c>
      <c r="E16" s="138" t="s">
        <v>39104</v>
      </c>
      <c r="F16" s="139"/>
      <c r="G16" s="140">
        <f ca="1">IFERROR(NOW()-F16,"")</f>
        <v>45967.4468494213</v>
      </c>
      <c r="H16" s="139">
        <v>45967.379560185182</v>
      </c>
      <c r="I16" s="138" t="str">
        <f>IFERROR(VLOOKUP(D16,DB!A:F,6,0),"")</f>
        <v>Generator-SG</v>
      </c>
      <c r="J16" s="138" t="str">
        <f>IFERROR(VLOOKUP(D16,DB!A:G,7,0),"")</f>
        <v>Vandalized</v>
      </c>
      <c r="K16" s="138" t="s">
        <v>39138</v>
      </c>
      <c r="L16" s="138" t="str">
        <f>IFERROR(VLOOKUP(D16,DB!A:I,9,0),"")</f>
        <v>Latis</v>
      </c>
    </row>
    <row r="17" spans="1:12" ht="15">
      <c r="A17" s="138"/>
      <c r="B17" s="138" t="str">
        <f>IFERROR(VLOOKUP(D17,DB!A:K,11,0),"")</f>
        <v/>
      </c>
      <c r="C17" s="138"/>
      <c r="D17" s="138"/>
      <c r="E17" s="138"/>
      <c r="F17" s="139"/>
      <c r="G17" s="140">
        <f ca="1">IFERROR(NOW()-F17,"")</f>
        <v>45967.4468494213</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45967.4468494213</v>
      </c>
      <c r="H18" s="139"/>
      <c r="I18" s="138" t="str">
        <f>IFERROR(VLOOKUP(D18,DB!A:F,6,0),"")</f>
        <v/>
      </c>
      <c r="J18" s="138" t="str">
        <f>IFERROR(VLOOKUP(D18,DB!A:G,7,0),"")</f>
        <v/>
      </c>
      <c r="K18" s="138"/>
      <c r="L18" s="138" t="str">
        <f>IFERROR(VLOOKUP(D18,DB!A:I,9,0),"")</f>
        <v/>
      </c>
    </row>
    <row r="19" spans="1:12" ht="15">
      <c r="A19" s="138"/>
      <c r="B19" s="138" t="str">
        <f>IFERROR(VLOOKUP(D19,DB!A:K,11,0),"")</f>
        <v/>
      </c>
      <c r="C19" s="138"/>
      <c r="D19" s="138" t="s">
        <v>39139</v>
      </c>
      <c r="E19" s="138"/>
      <c r="F19" s="139"/>
      <c r="G19" s="140">
        <f ca="1">IFERROR(NOW()-F19,"")</f>
        <v>45967.4468494213</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45967.4468494213</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45967.4468494213</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45967.4468494213</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45967.4468494213</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45967.4468494213</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45967.4468494213</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45967.4468494213</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45967.4468494213</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45967.4468494213</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45967.4468494213</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45967.4468494213</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45967.4468494213</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45967.4468494213</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45967.4468494213</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45967.4468494213</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45967.4468494213</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45967.4468494213</v>
      </c>
      <c r="H36" s="139"/>
      <c r="I36" s="138" t="str">
        <f>IFERROR(VLOOKUP(D36,DB!A:F,6,0),"")</f>
        <v/>
      </c>
      <c r="J36" s="138" t="str">
        <f>IFERROR(VLOOKUP(D36,DB!A:G,7,0),"")</f>
        <v/>
      </c>
      <c r="K36" s="138"/>
      <c r="L36" s="138" t="str">
        <f>IFERROR(VLOOKUP(D36,DB!A:I,9,0),"")</f>
        <v/>
      </c>
    </row>
    <row r="37" spans="1:12" ht="15">
      <c r="A37" s="144"/>
      <c r="B37" s="144" t="str">
        <f>IFERROR(VLOOKUP(D37,DB!A:K,11,0),"")</f>
        <v/>
      </c>
      <c r="C37" s="144"/>
      <c r="D37" s="144"/>
      <c r="E37" s="144"/>
      <c r="F37" s="145"/>
      <c r="G37" s="146">
        <f ca="1">IFERROR(NOW()-F37,"")</f>
        <v>45967.4468494213</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45967.4468494213</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45967.4468494213</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45967.4468494213</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45967.4468494213</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45967.4468494213</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45967.4468494213</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45967.4468494213</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45967.4468494213</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45967.4468494213</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45967.4468494213</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45967.4468494213</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45967.4468494213</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45967.4468494213</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45967.4468494213</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45967.4468494213</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45967.4468494213</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45967.4468494213</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45967.4468494213</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45967.4468494213</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45967.4468494213</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45967.4468494213</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45967.4468494213</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45967.4468494213</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45967.4468494213</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45967.4468494213</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45967.4468494213</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45967.4468494213</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45967.4468494213</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45967.4468494213</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45967.4468494213</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45967.4468494213</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45967.4468494213</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45967.4468494213</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45967.4468494213</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45967.4468494213</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45967.4468494213</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45967.4468494213</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45967.4468494213</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45967.4468494213</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45967.4468494213</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45967.4468494213</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45967.4468494213</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45967.4468494213</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45967.4468494213</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45967.4468494213</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45967.4468494213</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45967.4468494213</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45967.4468494213</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45967.4468494213</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45967.4468494213</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45967.4468494213</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45967.4468494213</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45967.4468494213</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45967.4468494213</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45967.4468494213</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45967.4468494213</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45967.4468494213</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45967.4468494213</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45967.4468494213</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45967.4468494213</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45967.4468494213</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45967.4468494213</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45967.4468494213</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45967.4468494213</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45967.4468494213</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45967.4468494213</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45967.4468494213</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45967.4468494213</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45967.4468494213</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45967.4468494213</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45967.4468494213</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45967.4468494213</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45967.4468494213</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45967.4468494213</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45967.4468494213</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45967.4468494213</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45967.4468494213</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45967.4468494213</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45967.4468494213</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45967.4468494213</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45967.4468494213</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45967.4468494213</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45967.4468494213</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45967.4468494213</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45967.4468494213</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45967.4468494213</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45967.4468494213</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45967.4468494213</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45967.4468494213</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45967.4468494213</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45967.4468494213</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45967.4468494213</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45967.4468494213</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45967.4468494213</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45967.4468494213</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45967.4468494213</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45967.4468494213</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45967.4468494213</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45967.4468494213</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45967.4468494213</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45967.4468494213</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45967.4468494213</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45967.4468494213</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45967.4468494213</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45967.4468494213</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45967.4468494213</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45967.4468494213</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45967.4468494213</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45967.4468494213</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45967.4468494213</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45967.4468494213</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45967.4468494213</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45967.4468494213</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45967.4468494213</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45967.4468494213</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45967.4468494213</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45967.4468494213</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45967.4468494213</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45967.4468494213</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45967.4468494213</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45967.4468494213</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45967.4468494213</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45967.4468494213</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45967.4468494213</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45967.4468494213</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45967.4468494213</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45967.4468494213</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45967.4468494213</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45967.4468494213</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45967.4468494213</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45967.4468494213</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45967.4468494213</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45967.4468494213</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45967.4468494213</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45967.4468494213</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45967.4468494213</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45967.4468494213</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45967.4468494213</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45967.4468494213</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45967.4468494213</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45967.4468494213</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45967.4468494213</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45967.4468494213</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45967.4468494213</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45967.4468494213</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45967.4468494213</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45967.4468494213</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45967.4468494213</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45967.4468494213</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45967.4468494213</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45967.4468494213</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45967.4468494213</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45967.4468494213</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45967.4468494213</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45967.4468494213</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45967.4468494213</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45967.4468494213</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45967.4468494213</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45967.4468494213</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45967.4468494213</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45967.4468494213</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45967.4468494213</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45967.4468494213</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45967.4468494213</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45967.4468494213</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45967.4468494213</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45967.4468494213</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45967.4468494213</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45967.4468494213</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45967.4468494213</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45967.4468494213</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45967.4468494213</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45967.4468494213</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45967.4468494213</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45967.4468494213</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45967.4468494213</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45967.4468494213</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45967.4468494213</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45967.4468494213</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45967.4468494213</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45967.4468494213</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45967.4468494213</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45967.4468494213</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45967.4468494213</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45967.4468494213</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45967.4468494213</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45967.4468494213</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45967.4468494213</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45967.4468494213</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45967.4468494213</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45967.4468494213</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45967.4468494213</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45967.4468494213</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45967.4468494213</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45967.4468494213</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45967.4468494213</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45967.4468494213</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45967.4468494213</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45967.4468494213</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45967.4468494213</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45967.4468494213</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45967.4468494213</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45967.4468494213</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45967.4468494213</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45967.4468494213</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45967.4468494213</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45967.4468494213</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45967.4468494213</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45967.4468494213</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45967.4468494213</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45967.4468494213</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45967.4468494213</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45967.4468494213</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45967.4468494213</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45967.4468494213</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45967.4468494213</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45967.4468494213</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45967.4468494213</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45967.4468494213</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45967.4468494213</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45967.4468494213</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45967.4468494213</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45967.4468494213</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45967.4468494213</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45967.4468494213</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45967.4468494213</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45967.4468494213</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45967.4468494213</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45967.4468494213</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45967.4468494213</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45967.4468494213</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45967.4468494213</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45967.4468494213</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45967.4468494213</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45967.4468494213</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45967.4468494213</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45967.4468494213</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45967.4468494213</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45967.4468494213</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45967.4468494213</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45967.4468494213</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45967.4468494213</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45967.4468494213</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45967.4468494213</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45967.4468494213</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45967.4468494213</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45967.4468494213</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45967.4468494213</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45967.4468494213</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45967.4468494213</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45967.4468494213</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45967.4468494213</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45967.4468494213</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45967.4468494213</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45967.4468494213</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45967.4468494213</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45967.4468494213</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45967.4468494213</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45967.4468494213</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45967.4468494213</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45967.4468494213</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45967.4468494213</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45967.4468494213</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45967.4468494213</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45967.4468494213</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45967.4468494213</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45967.4468494213</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45967.4468494213</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45967.4468494213</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45967.4468494213</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45967.4468494213</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45967.4468494213</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45967.4468494213</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45967.4468494213</v>
      </c>
      <c r="H311" s="145"/>
      <c r="I311" s="144" t="str">
        <f>IFERROR(VLOOKUP(D311,DB!A:F,6,0),"")</f>
        <v/>
      </c>
      <c r="J311" s="144" t="str">
        <f>IFERROR(VLOOKUP(D311,DB!A:G,7,0),"")</f>
        <v/>
      </c>
      <c r="K311" s="144"/>
      <c r="L311" s="144" t="str">
        <f>IFERROR(VLOOKUP(D311,DB!A:I,9,0),"")</f>
        <v/>
      </c>
    </row>
    <row r="312" spans="1:12" ht="15"/>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21" ht="15"/>
    <row r="422" ht="15"/>
    <row r="423" ht="15"/>
    <row r="424" ht="15"/>
    <row r="425" ht="15"/>
    <row r="426" ht="15"/>
    <row r="427" ht="15"/>
    <row r="428" ht="15"/>
    <row r="429" ht="15"/>
    <row r="430" ht="15"/>
    <row r="431"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21" ht="15"/>
    <row r="522" ht="15"/>
    <row r="523" ht="15"/>
    <row r="524" ht="15"/>
    <row r="525" ht="15"/>
    <row r="550" ht="15"/>
    <row r="551" ht="15"/>
    <row r="552" ht="15"/>
    <row r="553" ht="15"/>
    <row r="554" ht="15"/>
    <row r="555" ht="15"/>
    <row r="556" ht="15"/>
    <row r="557" ht="15"/>
    <row r="558" ht="15"/>
    <row r="559" ht="15"/>
    <row r="560"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849" ht="15"/>
    <row r="850" ht="15"/>
    <row r="851" ht="15"/>
    <row r="852" ht="15"/>
    <row r="853" ht="15"/>
    <row r="854" ht="15"/>
    <row r="855"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6" ht="15"/>
    <row r="1077"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4" ht="15"/>
    <row r="1105" ht="15"/>
    <row r="1106" ht="15"/>
    <row r="1107" ht="15"/>
    <row r="1108" ht="15"/>
    <row r="1109"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6" ht="15"/>
    <row r="1187" ht="15"/>
    <row r="1188" ht="15"/>
    <row r="1191" ht="15"/>
    <row r="1192" ht="15"/>
    <row r="1195" ht="15"/>
    <row r="1196" ht="15"/>
    <row r="1197" ht="15"/>
    <row r="1198" ht="15"/>
    <row r="1199" ht="15"/>
    <row r="1200" ht="15"/>
    <row r="1201" ht="15"/>
    <row r="1202" ht="15"/>
    <row r="1203" ht="15"/>
    <row r="1209" ht="15"/>
    <row r="1210" ht="15"/>
    <row r="1211" ht="15"/>
    <row r="1212" ht="15"/>
    <row r="1213" ht="15"/>
    <row r="1214" ht="15"/>
    <row r="1215" ht="15"/>
    <row r="1216" ht="15"/>
    <row r="1217" ht="15"/>
    <row r="1225" ht="15"/>
    <row r="1226" ht="15"/>
    <row r="1227" ht="15"/>
    <row r="1228" ht="15"/>
    <row r="1229" ht="15"/>
    <row r="1230" ht="15"/>
    <row r="1231" ht="15"/>
    <row r="1232" ht="15"/>
    <row r="1233" ht="15"/>
    <row r="1234" ht="15"/>
    <row r="1235" ht="15"/>
    <row r="1236" ht="15"/>
    <row r="1237" ht="15"/>
    <row r="1238" ht="15"/>
    <row r="1239" ht="15"/>
    <row r="1240" ht="15"/>
    <row r="1241" ht="15"/>
    <row r="1243" ht="15"/>
    <row r="1244" ht="15"/>
    <row r="1246" ht="15"/>
    <row r="1247" ht="15"/>
    <row r="1248"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R6</v>
      </c>
      <c r="C2" s="61"/>
      <c r="D2" s="61" t="s">
        <v>29994</v>
      </c>
      <c r="E2" s="61"/>
      <c r="F2" s="157"/>
      <c r="G2" s="158">
        <f ca="1">IFERROR(NOW()-F2,"-")</f>
        <v>45967.4468494213</v>
      </c>
      <c r="H2" s="159"/>
      <c r="I2" s="86" t="str">
        <f>IFERROR(VLOOKUP(D2,DB!A:F,6,0),"")</f>
        <v>SCECO</v>
      </c>
      <c r="J2" s="61" t="str">
        <f>IFERROR(VLOOKUP(D2,DB!A:G,7,0),"")</f>
        <v>Dead</v>
      </c>
      <c r="K2" s="160"/>
      <c r="L2" s="161" t="str">
        <f>IFERROR(VLOOKUP(D2,DB!A:I,9,0),"")</f>
        <v>Latis</v>
      </c>
    </row>
    <row r="3" spans="1:12" ht="31.5" customHeight="1">
      <c r="A3" s="86"/>
      <c r="B3" s="61" t="str">
        <f>IFERROR(VLOOKUP(D3,DB!A:K,11,0),"")</f>
        <v>R6</v>
      </c>
      <c r="C3" s="61"/>
      <c r="D3" s="61" t="s">
        <v>34978</v>
      </c>
      <c r="E3" s="61"/>
      <c r="F3" s="157"/>
      <c r="G3" s="158">
        <f ca="1">IFERROR(NOW()-F3,"-")</f>
        <v>45967.4468494213</v>
      </c>
      <c r="H3" s="159"/>
      <c r="I3" s="86" t="str">
        <f>IFERROR(VLOOKUP(D3,DB!A:F,6,0),"")</f>
        <v>SCECO</v>
      </c>
      <c r="J3" s="61" t="str">
        <f>IFERROR(VLOOKUP(D3,DB!A:G,7,0),"")</f>
        <v>Vandalized</v>
      </c>
      <c r="K3" s="160"/>
      <c r="L3" s="161" t="str">
        <f>IFERROR(VLOOKUP(D3,DB!A:I,9,0),"")</f>
        <v>Latis</v>
      </c>
    </row>
    <row r="4" spans="1:12" ht="31.5" customHeight="1">
      <c r="A4" s="86"/>
      <c r="B4" s="61" t="str">
        <f>IFERROR(VLOOKUP(D4,DB!A:K,11,0),"")</f>
        <v>R6</v>
      </c>
      <c r="C4" s="61"/>
      <c r="D4" s="61" t="s">
        <v>29180</v>
      </c>
      <c r="E4" s="61"/>
      <c r="F4" s="157"/>
      <c r="G4" s="158">
        <f ca="1">IFERROR(NOW()-F4,"-")</f>
        <v>45967.4468494213</v>
      </c>
      <c r="H4" s="159"/>
      <c r="I4" s="86" t="str">
        <f>IFERROR(VLOOKUP(D4,DB!A:F,6,0),"")</f>
        <v>SCECO</v>
      </c>
      <c r="J4" s="61" t="str">
        <f>IFERROR(VLOOKUP(D4,DB!A:G,7,0),"")</f>
        <v>Vandalized+No BB Design</v>
      </c>
      <c r="K4" s="160"/>
      <c r="L4" s="161" t="str">
        <f>IFERROR(VLOOKUP(D4,DB!A:I,9,0),"")</f>
        <v>Latis</v>
      </c>
    </row>
    <row r="5" spans="1:12" ht="31.5" customHeight="1">
      <c r="A5" s="86"/>
      <c r="B5" s="61" t="str">
        <f>IFERROR(VLOOKUP(D5,DB!A:K,11,0),"")</f>
        <v/>
      </c>
      <c r="C5" s="61"/>
      <c r="D5" s="61"/>
      <c r="E5" s="61"/>
      <c r="F5" s="157"/>
      <c r="G5" s="158">
        <f ca="1">IFERROR(NOW()-F5,"-")</f>
        <v>45967.4468494213</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45967.4468494213</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45967.4468494213</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45967.4468494213</v>
      </c>
      <c r="H8" s="159" t="s">
        <v>39110</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45967.4468494213</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45967.4468494213</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45967.4468494213</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45967.4468494213</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45967.4468494213</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45967.4468494213</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45967.4468494213</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45967.4468494213</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45967.4468494213</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45967.4468494213</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45967.4468494213</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45967.4468494213</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39111</v>
      </c>
      <c r="D21" s="61"/>
      <c r="E21" s="61"/>
      <c r="F21" s="157"/>
      <c r="G21" s="158">
        <f ca="1">IFERROR(NOW()-F21,"-")</f>
        <v>45967.4468494213</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45967.4468494213</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45967.4468494213</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45967.4468494213</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45967.4468494213</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45967.4468494213</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45967.4468494213</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45967.4468494213</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45967.4468494213</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45967.4468494213</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45967.4468494213</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45967.4468494213</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45967.4468494213</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45967.4468494213</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45967.4468494213</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45967.4468494213</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45967.4468494213</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45967.4468494213</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2025-11-06T07:43:29Z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