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608" documentId="13_ncr:1_{F6CB121F-512D-4AA6-A0C1-0FB36C537598}" xr6:coauthVersionLast="47" xr6:coauthVersionMax="47" xr10:uidLastSave="{65CF6BCE-16C1-4CC7-826C-A53EB1A57644}"/>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 i="4" l="1"/>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G2" i="3"/>
  <c r="G3" i="3"/>
  <c r="I3" i="4"/>
  <c r="J3" i="4"/>
  <c r="I3" i="6"/>
  <c r="I4" i="6"/>
  <c r="L3" i="6"/>
  <c r="L4" i="6"/>
  <c r="L2" i="6"/>
  <c r="J4" i="6"/>
  <c r="J3" i="6"/>
  <c r="J2" i="6"/>
  <c r="I2" i="6"/>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L61" i="5"/>
  <c r="J61" i="5"/>
  <c r="I61" i="5"/>
  <c r="G61" i="5"/>
  <c r="B61"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4" i="5"/>
  <c r="L5" i="5"/>
  <c r="L6" i="5"/>
  <c r="L7" i="5"/>
  <c r="L8" i="5"/>
  <c r="L9" i="5"/>
  <c r="L10" i="5"/>
  <c r="L11" i="5"/>
  <c r="L12" i="5"/>
  <c r="L13" i="5"/>
  <c r="L14" i="5"/>
  <c r="J4" i="5"/>
  <c r="J5" i="5"/>
  <c r="J6" i="5"/>
  <c r="J7" i="5"/>
  <c r="J8" i="5"/>
  <c r="J9" i="5"/>
  <c r="J10" i="5"/>
  <c r="J11" i="5"/>
  <c r="J12" i="5"/>
  <c r="J13" i="5"/>
  <c r="J14" i="5"/>
  <c r="I4" i="5"/>
  <c r="I5" i="5"/>
  <c r="I6" i="5"/>
  <c r="I7" i="5"/>
  <c r="I8" i="5"/>
  <c r="I9" i="5"/>
  <c r="I10" i="5"/>
  <c r="I11" i="5"/>
  <c r="I12" i="5"/>
  <c r="I13" i="5"/>
  <c r="I14" i="5"/>
  <c r="G4" i="5"/>
  <c r="G5" i="5"/>
  <c r="G6" i="5"/>
  <c r="G7" i="5"/>
  <c r="G8" i="5"/>
  <c r="G9" i="5"/>
  <c r="G10" i="5"/>
  <c r="G11" i="5"/>
  <c r="G12" i="5"/>
  <c r="G13" i="5"/>
  <c r="G14" i="5"/>
  <c r="B4" i="5"/>
  <c r="B5" i="5"/>
  <c r="B6" i="5"/>
  <c r="B7" i="5"/>
  <c r="B8" i="5"/>
  <c r="B9" i="5"/>
  <c r="B10" i="5"/>
  <c r="B11" i="5"/>
  <c r="B12" i="5"/>
  <c r="B13" i="5"/>
  <c r="B1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B2" i="5"/>
  <c r="G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<sst xmlns="http://schemas.openxmlformats.org/spreadsheetml/2006/main" count="178612" uniqueCount="39090">
  <si>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</si>
  <si>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</si>
  <si>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</si>
  <si>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</si>
  <si>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</si>
  <si>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</si>
  <si>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</si>
  <si>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</si>
  <si>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</si>
  <si>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</si>
  <si>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</si>
  <si>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</si>
  <si>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</si>
  <si>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</si>
  <si>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</si>
  <si>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</si>
  <si>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</si>
  <si>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</si>
  <si>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</si>
  <si>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</si>
  <si>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</si>
  <si>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</si>
  <si>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</si>
  <si>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</si>
  <si>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</si>
  <si>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</si>
  <si>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</si>
  <si>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</si>
  <si>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</si>
  <si>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</si>
  <si>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</si>
  <si>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</si>
  <si>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</si>
  <si>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</si>
  <si>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</si>
  <si>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</si>
  <si>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</si>
  <si>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</si>
  <si>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</si>
  <si>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</si>
  <si>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</si>
  <si>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</si>
  <si>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</si>
  <si>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</si>
  <si>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</si>
  <si>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</si>
  <si>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</si>
  <si>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</si>
  <si>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</si>
  <si>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</si>
  <si>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</si>
  <si>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</si>
  <si>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</si>
  <si>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</si>
  <si>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</si>
  <si>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</si>
  <si>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</si>
  <si>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</si>
  <si>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</si>
  <si>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</si>
  <si>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</si>
  <si>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</si>
  <si>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</si>
  <si>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</si>
  <si>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</si>
  <si>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</si>
  <si>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</si>
  <si>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</si>
  <si>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</si>
  <si>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</si>
  <si>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</si>
  <si>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</si>
  <si>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</si>
  <si>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</si>
  <si>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</si>
  <si>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</si>
  <si>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</si>
  <si>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</si>
  <si>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</si>
  <si>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</si>
  <si>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</si>
  <si>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</si>
  <si>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</si>
  <si>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</si>
  <si>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</si>
  <si>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</si>
  <si>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</si>
  <si>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</si>
  <si>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</si>
  <si>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</si>
  <si>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</si>
  <si>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</si>
  <si>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</si>
  <si>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</si>
  <si>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</si>
  <si>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</si>
  <si>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</si>
  <si>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</si>
  <si>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</si>
  <si>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</si>
  <si>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</si>
  <si>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</si>
  <si>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</si>
  <si>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</si>
  <si>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</si>
  <si>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</si>
  <si>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</si>
  <si>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</si>
  <si>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</si>
  <si>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</si>
  <si>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</si>
  <si>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</si>
  <si>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</si>
  <si>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</si>
  <si>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</si>
  <si>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</si>
  <si>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</si>
  <si>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</si>
  <si>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</si>
  <si>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</si>
  <si>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</si>
  <si>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</si>
  <si>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</si>
  <si>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</si>
  <si>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</si>
  <si>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</si>
  <si>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</si>
  <si>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</si>
  <si>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</si>
  <si>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</si>
  <si>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</si>
  <si>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</si>
  <si>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</si>
  <si>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</si>
  <si>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</si>
  <si>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</si>
  <si>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</si>
  <si>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</si>
  <si>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</si>
  <si>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</si>
  <si>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</si>
  <si>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</si>
  <si>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</si>
  <si>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</si>
  <si>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</si>
  <si>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</si>
  <si>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</si>
  <si>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</si>
  <si>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</si>
  <si>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</si>
  <si>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</si>
  <si>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</si>
  <si>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</si>
  <si>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</si>
  <si>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</si>
  <si>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</si>
  <si>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</si>
  <si>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</si>
  <si>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</si>
  <si>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</si>
  <si>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</si>
  <si>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</si>
  <si>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</si>
  <si>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</si>
  <si>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</si>
  <si>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</si>
  <si>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</si>
  <si>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</si>
  <si>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</si>
  <si>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</si>
  <si>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</si>
  <si>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</si>
  <si>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</si>
  <si>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</si>
  <si>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</si>
  <si>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</si>
  <si>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</si>
  <si>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</si>
  <si>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</si>
  <si>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</si>
  <si>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</si>
  <si>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</si>
  <si>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</si>
  <si>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</si>
  <si>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</si>
  <si>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</si>
  <si>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</si>
  <si>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</si>
  <si>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</si>
  <si>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</si>
  <si>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</si>
  <si>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</si>
  <si>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</si>
  <si>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</si>
  <si>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</si>
  <si>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</si>
  <si>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</si>
  <si>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</si>
  <si>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</si>
  <si>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</si>
  <si>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</si>
  <si>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</si>
  <si>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</si>
  <si>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</si>
  <si>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</si>
  <si>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</si>
  <si>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</si>
  <si>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</si>
  <si>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</si>
  <si>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</si>
  <si>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</si>
  <si>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</si>
  <si>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</si>
  <si>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</si>
  <si>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</si>
  <si>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</si>
  <si>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</si>
  <si>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</si>
  <si>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</si>
  <si>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</si>
  <si>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</si>
  <si>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</si>
  <si>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</si>
  <si>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</si>
  <si>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</si>
  <si>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</si>
  <si>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</si>
  <si>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</si>
  <si>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</si>
  <si>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</si>
  <si>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</si>
  <si>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</si>
  <si>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</si>
  <si>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</si>
  <si>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</si>
  <si>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</si>
  <si>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</si>
  <si>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</si>
  <si>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</si>
  <si>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</si>
  <si>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</si>
  <si>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</si>
  <si>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</si>
  <si>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</si>
  <si>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</si>
  <si>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</si>
  <si>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</si>
  <si>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</si>
  <si>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</si>
  <si>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</si>
  <si>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</si>
  <si>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</si>
  <si>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</si>
  <si>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</si>
  <si>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</si>
  <si>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</si>
  <si>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</si>
  <si>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</si>
  <si>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</si>
  <si>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</si>
  <si>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</si>
  <si>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</si>
  <si>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</si>
  <si>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</si>
  <si>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</si>
  <si>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</si>
  <si>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</si>
  <si>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</si>
  <si>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</si>
  <si>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</si>
  <si>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</si>
  <si>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</si>
  <si>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</si>
  <si>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</si>
  <si>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</si>
  <si>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</si>
  <si>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</si>
  <si>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</si>
  <si>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</si>
  <si>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</si>
  <si>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</si>
  <si>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</si>
  <si>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</si>
  <si>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</si>
  <si>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</si>
  <si>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</si>
  <si>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</si>
  <si>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</si>
  <si>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</si>
  <si>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</si>
  <si>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</si>
  <si>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</si>
  <si>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</si>
  <si>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</si>
  <si>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</si>
  <si>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</si>
  <si>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</si>
  <si>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</si>
  <si>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</si>
  <si>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</si>
  <si>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</si>
  <si>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</si>
  <si>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</si>
  <si>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</si>
  <si>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</si>
  <si>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</si>
  <si>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</si>
  <si>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</si>
  <si>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</si>
  <si>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</si>
  <si>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</si>
  <si>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</si>
  <si>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</si>
  <si>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</si>
  <si>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</si>
  <si>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</si>
  <si>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</si>
  <si>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</si>
  <si>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</si>
  <si>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</si>
  <si>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</si>
  <si>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</si>
  <si>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</si>
  <si>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</si>
  <si>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</si>
  <si>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</si>
  <si>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</si>
  <si>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</si>
  <si>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</si>
  <si>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</si>
  <si>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</si>
  <si>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</si>
  <si>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</si>
  <si>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</si>
  <si>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</si>
  <si>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</si>
  <si>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</si>
  <si>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</si>
  <si>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</si>
  <si>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</si>
  <si>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</si>
  <si>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</si>
  <si>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</si>
  <si>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</si>
  <si>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</si>
  <si>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</si>
  <si>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</si>
  <si>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</si>
  <si>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</si>
  <si>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</si>
  <si>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</si>
  <si>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</si>
  <si>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</si>
  <si>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</si>
  <si>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</si>
  <si>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</si>
  <si>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</si>
  <si>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</si>
  <si>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</si>
  <si>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</si>
  <si>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</si>
  <si>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</si>
  <si>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</si>
  <si>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</si>
  <si>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</si>
  <si>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</si>
  <si>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</si>
  <si>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</si>
  <si>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</si>
  <si>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</si>
  <si>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</si>
  <si>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</si>
  <si>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</si>
  <si>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</si>
  <si>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</si>
  <si>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</si>
  <si>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</si>
  <si>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</si>
  <si>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</si>
  <si>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</si>
  <si>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</si>
  <si>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</si>
  <si>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</si>
  <si>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</si>
  <si>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</si>
  <si>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</si>
  <si>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</si>
  <si>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</si>
  <si>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</si>
  <si>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</si>
  <si>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</si>
  <si>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</si>
  <si>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</si>
  <si>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</si>
  <si>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</si>
  <si>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</si>
  <si>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</si>
  <si>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</si>
  <si>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</si>
  <si>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</si>
  <si>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</si>
  <si>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</si>
  <si>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</si>
  <si>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</si>
  <si>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</si>
  <si>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</si>
  <si>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</si>
  <si>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</si>
  <si>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</si>
  <si>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</si>
  <si>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</si>
  <si>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</si>
  <si>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</si>
  <si>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</si>
  <si>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</si>
  <si>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</si>
  <si>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</si>
  <si>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</si>
  <si>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</si>
  <si>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</si>
  <si>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</si>
  <si>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</si>
  <si>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</si>
  <si>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</si>
  <si>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</si>
  <si>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</si>
  <si>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</si>
  <si>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</si>
  <si>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</si>
  <si>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</si>
  <si>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</si>
  <si>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</si>
  <si>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</si>
  <si>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</si>
  <si>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</si>
  <si>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</si>
  <si>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</si>
  <si>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</si>
  <si>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</si>
  <si>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</si>
  <si>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</si>
  <si>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</si>
  <si>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</si>
  <si>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</si>
  <si>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</si>
  <si>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</si>
  <si>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</si>
  <si>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</si>
  <si>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</si>
  <si>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</si>
  <si>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</si>
  <si>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</si>
  <si>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</si>
  <si>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</si>
  <si>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</si>
  <si>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</si>
  <si>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</si>
  <si>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</si>
  <si>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</si>
  <si>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</si>
  <si>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</si>
  <si>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</si>
  <si>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</si>
  <si>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</si>
  <si>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</si>
  <si>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</si>
  <si>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</si>
  <si>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</si>
  <si>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</si>
  <si>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</si>
  <si>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</si>
  <si>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</si>
  <si>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</si>
  <si>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</si>
  <si>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</si>
  <si>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</si>
  <si>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</si>
  <si>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</si>
  <si>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</si>
  <si>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</si>
  <si>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</si>
  <si>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</si>
  <si>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</si>
  <si>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</si>
  <si>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</si>
  <si>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</si>
  <si>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</si>
  <si>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</si>
  <si>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</si>
  <si>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</si>
  <si>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</si>
  <si>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</si>
  <si>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</si>
  <si>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</si>
  <si>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</si>
  <si>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</si>
  <si>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</si>
  <si>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</si>
  <si>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</si>
  <si>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</si>
  <si>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</si>
  <si>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</si>
  <si>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</si>
  <si>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</si>
  <si>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</si>
  <si>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</si>
  <si>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</si>
  <si>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</si>
  <si>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</si>
  <si>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</si>
  <si>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</si>
  <si>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</si>
  <si>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</si>
  <si>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</si>
  <si>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</si>
  <si>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</si>
  <si>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</si>
  <si>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</si>
  <si>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</si>
  <si>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</si>
  <si>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</si>
  <si>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</si>
  <si>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</si>
  <si>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</si>
  <si>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</si>
  <si>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</si>
  <si>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</si>
  <si>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</si>
  <si>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</si>
  <si>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</si>
  <si>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</si>
  <si>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</si>
  <si>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</si>
  <si>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</si>
  <si>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</si>
  <si>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</si>
  <si>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</si>
  <si>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</si>
  <si>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</si>
  <si>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</si>
  <si>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</si>
  <si>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</si>
  <si>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</si>
  <si>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</si>
  <si>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</si>
  <si>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</si>
  <si>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</si>
  <si>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</si>
  <si>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</si>
  <si>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</si>
  <si>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</si>
  <si>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</si>
  <si>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</si>
  <si>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</si>
  <si>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</si>
  <si>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</si>
  <si>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</si>
  <si>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</si>
  <si>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</si>
  <si>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</si>
  <si>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</si>
  <si>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</si>
  <si>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</si>
  <si>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</si>
  <si>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</si>
  <si>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</si>
  <si>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</si>
  <si>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</si>
  <si>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</si>
  <si>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</si>
  <si>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</si>
  <si>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</si>
  <si>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</si>
  <si>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</si>
  <si>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</si>
  <si>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</si>
  <si>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</si>
  <si>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</si>
  <si>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</si>
  <si>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</si>
  <si>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</si>
  <si>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</si>
  <si>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</si>
  <si>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</si>
  <si>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</si>
  <si>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</si>
  <si>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</si>
  <si>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</si>
  <si>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</si>
  <si>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</si>
  <si>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</si>
  <si>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</si>
  <si>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</si>
  <si>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</si>
  <si>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</si>
  <si>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</si>
  <si>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</si>
  <si>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</si>
  <si>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</si>
  <si>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</si>
  <si>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</si>
  <si>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</si>
  <si>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</si>
  <si>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</si>
  <si>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</si>
  <si>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</si>
  <si>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</si>
  <si>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</si>
  <si>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</si>
  <si>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</si>
  <si>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</si>
  <si>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</si>
  <si>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</si>
  <si>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</si>
  <si>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</si>
  <si>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</si>
  <si>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</si>
  <si>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</si>
  <si>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</si>
  <si>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</si>
  <si>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</si>
  <si>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</si>
  <si>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</si>
  <si>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</si>
  <si>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</si>
  <si>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</si>
  <si>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</si>
  <si>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</si>
  <si>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</si>
  <si>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</si>
  <si>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</si>
  <si>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</si>
  <si>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</si>
  <si>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</si>
  <si>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</si>
  <si>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</si>
  <si>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</si>
  <si>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</si>
  <si>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</si>
  <si>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</si>
  <si>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</si>
  <si>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</si>
  <si>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</si>
  <si>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</si>
  <si>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</si>
  <si>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</si>
  <si>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</si>
  <si>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</si>
  <si>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</si>
  <si>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</si>
  <si>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</si>
  <si>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</si>
  <si>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</si>
  <si>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</si>
  <si>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</si>
  <si>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</si>
  <si>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</si>
  <si>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</si>
  <si>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</si>
  <si>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</si>
  <si>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</si>
  <si>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</si>
  <si>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</si>
  <si>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</si>
  <si>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</si>
  <si>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</si>
  <si>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</si>
  <si>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</si>
  <si>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</si>
  <si>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</si>
  <si>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</si>
  <si>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</si>
  <si>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</si>
  <si>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</si>
  <si>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</si>
  <si>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</si>
  <si>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</si>
  <si>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</si>
  <si>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</si>
  <si>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</si>
  <si>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</si>
  <si>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</si>
  <si>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</si>
  <si>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</si>
  <si>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</si>
  <si>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</si>
  <si>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</si>
  <si>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</si>
  <si>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</si>
  <si>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</si>
  <si>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</si>
  <si>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</si>
  <si>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</si>
  <si>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</si>
  <si>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</si>
  <si>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</si>
  <si>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</si>
  <si>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</si>
  <si>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</si>
  <si>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</si>
  <si>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</si>
  <si>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</si>
  <si>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</si>
  <si>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</si>
  <si>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</si>
  <si>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</si>
  <si>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</si>
  <si>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</si>
  <si>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</si>
  <si>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</si>
  <si>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</si>
  <si>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</si>
  <si>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</si>
  <si>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</si>
  <si>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</si>
  <si>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</si>
  <si>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</si>
  <si>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</si>
  <si>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</si>
  <si>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</si>
  <si>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</si>
  <si>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</si>
  <si>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</si>
  <si>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</si>
  <si>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</si>
  <si>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</si>
  <si>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</si>
  <si>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</si>
  <si>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</si>
  <si>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</si>
  <si>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</si>
  <si>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</si>
  <si>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</si>
  <si>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</si>
  <si>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</si>
  <si>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</si>
  <si>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</si>
  <si>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</si>
  <si>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</si>
  <si>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</si>
  <si>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</si>
  <si>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</si>
  <si>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</si>
  <si>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</si>
  <si>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</si>
  <si>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</si>
  <si>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</si>
  <si>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</si>
  <si>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</si>
  <si>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</si>
  <si>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</si>
  <si>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</si>
  <si>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</si>
  <si>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</si>
  <si>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</si>
  <si>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</si>
  <si>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</si>
  <si>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</si>
  <si>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</si>
  <si>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</si>
  <si>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</si>
  <si>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</si>
  <si>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</si>
  <si>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</si>
  <si>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</si>
  <si>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</si>
  <si>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</si>
  <si>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</si>
  <si>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</si>
  <si>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</si>
  <si>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</si>
  <si>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</si>
  <si>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</si>
  <si>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</si>
  <si>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</si>
  <si>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</si>
  <si>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</si>
  <si>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</si>
  <si>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</si>
  <si>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</si>
  <si>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</si>
  <si>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</si>
  <si>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</si>
  <si>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</si>
  <si>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</si>
  <si>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</si>
  <si>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</si>
  <si>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</si>
  <si>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</si>
  <si>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</si>
  <si>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</si>
  <si>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</si>
  <si>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</si>
  <si>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</si>
  <si>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</si>
  <si>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</si>
  <si>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</si>
  <si>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</si>
  <si>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</si>
  <si>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</si>
  <si>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</si>
  <si>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</si>
  <si>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</si>
  <si>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</si>
  <si>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</si>
  <si>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</si>
  <si>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</si>
  <si>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</si>
  <si>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</si>
  <si>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</si>
  <si>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</si>
  <si>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</si>
  <si>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</si>
  <si>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</si>
  <si>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</si>
  <si>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</si>
  <si>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</si>
  <si>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</si>
  <si>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</si>
  <si>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</si>
  <si>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</si>
  <si>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</si>
  <si>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</si>
  <si>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</si>
  <si>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</si>
  <si>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</si>
  <si>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</si>
  <si>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</si>
  <si>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</si>
  <si>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</si>
  <si>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</si>
  <si>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</si>
  <si>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</si>
  <si>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</si>
  <si>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</si>
  <si>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</si>
  <si>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</si>
  <si>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</si>
  <si>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</si>
  <si>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</si>
  <si>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</si>
  <si>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</si>
  <si>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</si>
  <si>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</si>
  <si>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</si>
  <si>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</si>
  <si>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</si>
  <si>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</si>
  <si>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</si>
  <si>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</si>
  <si>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</si>
  <si>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</si>
  <si>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</si>
  <si>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</si>
  <si>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</si>
  <si>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</si>
  <si>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</si>
  <si>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</si>
  <si>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</si>
  <si>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</si>
  <si>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</si>
  <si>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</si>
  <si>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</si>
  <si>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</si>
  <si>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</si>
  <si>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</si>
  <si>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</si>
  <si>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</si>
  <si>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</si>
  <si>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</si>
  <si>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</si>
  <si>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</si>
  <si>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</si>
  <si>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</si>
  <si>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</si>
  <si>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</si>
  <si>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</si>
  <si>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</si>
  <si>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</si>
  <si>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</si>
  <si>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</si>
  <si>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</si>
  <si>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</si>
  <si>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</si>
  <si>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</si>
  <si>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</si>
  <si>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</si>
  <si>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</si>
  <si>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</si>
  <si>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</si>
  <si>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</si>
  <si>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</si>
  <si>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</si>
  <si>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</si>
  <si>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</si>
  <si>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</si>
  <si>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</si>
  <si>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</si>
  <si>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</si>
  <si>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</si>
  <si>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</si>
  <si>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</si>
  <si>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</si>
  <si>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</si>
  <si>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</si>
  <si>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</si>
  <si>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</si>
  <si>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</si>
  <si>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</si>
  <si>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</si>
  <si>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</si>
  <si>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</si>
  <si>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</si>
  <si>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</si>
  <si>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</si>
  <si>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</si>
  <si>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</si>
  <si>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</si>
  <si>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</si>
  <si>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</si>
  <si>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</si>
  <si>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</si>
  <si>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</si>
  <si>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</si>
  <si>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</si>
  <si>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</si>
  <si>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</si>
  <si>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</si>
  <si>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</si>
  <si>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</si>
  <si>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</si>
  <si>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</si>
  <si>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</si>
  <si>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</si>
  <si>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</si>
  <si>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</si>
  <si>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</si>
  <si>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</si>
  <si>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</si>
  <si>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</si>
  <si>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</si>
  <si>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</si>
  <si>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</si>
  <si>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</si>
  <si>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</si>
  <si>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</si>
  <si>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</si>
  <si>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</si>
  <si>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</si>
  <si>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</si>
  <si>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</si>
  <si>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</si>
  <si>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</si>
  <si>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</si>
  <si>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</si>
  <si>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</si>
  <si>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</si>
  <si>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</si>
  <si>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</si>
  <si>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</si>
  <si>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</si>
  <si>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</si>
  <si>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</si>
  <si>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</si>
  <si>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</si>
  <si>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</si>
  <si>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</si>
  <si>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</si>
  <si>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</si>
  <si>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</si>
  <si>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</si>
  <si>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</si>
  <si>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</si>
  <si>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</si>
  <si>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</si>
  <si>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</si>
  <si>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</si>
  <si>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</si>
  <si>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</si>
  <si>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</si>
  <si>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</si>
  <si>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</si>
  <si>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</si>
  <si>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</si>
  <si>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</si>
  <si>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</si>
  <si>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</si>
  <si>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</si>
  <si>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</si>
  <si>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</si>
  <si>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</si>
  <si>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</si>
  <si>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</si>
  <si>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</si>
  <si>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</si>
  <si>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</si>
  <si>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</si>
  <si>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</si>
  <si>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</si>
  <si>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</si>
  <si>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</si>
  <si>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</si>
  <si>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</si>
  <si>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</si>
  <si>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</si>
  <si>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</si>
  <si>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</si>
  <si>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</si>
  <si>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</si>
  <si>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</si>
  <si>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</si>
  <si>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</si>
  <si>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</si>
  <si>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</si>
  <si>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</si>
  <si>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</si>
  <si>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</si>
  <si>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</si>
  <si>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</si>
  <si>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</si>
  <si>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</si>
  <si>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</si>
  <si>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</si>
  <si>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</si>
  <si>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</si>
  <si>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</si>
  <si>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</si>
  <si>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</si>
  <si>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</si>
  <si>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</si>
  <si>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</si>
  <si>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</si>
  <si>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</si>
  <si>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</si>
  <si>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</si>
  <si>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</si>
  <si>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</si>
  <si>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</si>
  <si>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</si>
  <si>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</si>
  <si>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</si>
  <si>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</si>
  <si>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</si>
  <si>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</si>
  <si>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</si>
  <si>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</si>
  <si>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</si>
  <si>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</si>
  <si>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</si>
  <si>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</si>
  <si>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</si>
  <si>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</si>
  <si>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</si>
  <si>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</si>
  <si>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</si>
  <si>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</si>
  <si>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</si>
  <si>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</si>
  <si>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</si>
  <si>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</si>
  <si>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</si>
  <si>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</si>
  <si>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</si>
  <si>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</si>
  <si>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</si>
  <si>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</si>
  <si>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</si>
  <si>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</si>
  <si>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</si>
  <si>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</si>
  <si>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</si>
  <si>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</si>
  <si>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</si>
  <si>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</si>
  <si>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</si>
  <si>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</si>
  <si>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</si>
  <si>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</si>
  <si>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</si>
  <si>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</si>
  <si>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</si>
  <si>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</si>
  <si>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</si>
  <si>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</si>
  <si>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</si>
  <si>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</si>
  <si>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</si>
  <si>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</si>
  <si>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</si>
  <si>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</si>
  <si>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</si>
  <si>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</si>
  <si>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</si>
  <si>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</si>
  <si>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</si>
  <si>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</si>
  <si>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</si>
  <si>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</si>
  <si>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</si>
  <si>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</si>
  <si>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</si>
  <si>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</si>
  <si>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</si>
  <si>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</si>
  <si>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</si>
  <si>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</si>
  <si>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</si>
  <si>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</si>
  <si>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</si>
  <si>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</si>
  <si>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</si>
  <si>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</si>
  <si>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</si>
  <si>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</si>
  <si>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</si>
  <si>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</si>
  <si>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</si>
  <si>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</si>
  <si>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</si>
  <si>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</si>
  <si>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</si>
  <si>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</si>
  <si>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</si>
  <si>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</si>
  <si>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</si>
  <si>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</si>
  <si>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</si>
  <si>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</si>
  <si>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</si>
  <si>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</si>
  <si>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</si>
  <si>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</si>
  <si>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</si>
  <si>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</si>
  <si>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</si>
  <si>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</si>
  <si>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</si>
  <si>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</si>
  <si>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</si>
  <si>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</si>
  <si>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</si>
  <si>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</si>
  <si>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</si>
  <si>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</si>
  <si>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</si>
  <si>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</si>
  <si>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</si>
  <si>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</si>
  <si>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</si>
  <si>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</si>
  <si>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</si>
  <si>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</si>
  <si>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</si>
  <si>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</si>
  <si>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</si>
  <si>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</si>
  <si>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</si>
  <si>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</si>
  <si>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</si>
  <si>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</si>
  <si>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</si>
  <si>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</si>
  <si>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</si>
  <si>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</si>
  <si>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</si>
  <si>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</si>
  <si>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</si>
  <si>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</si>
  <si>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</si>
  <si>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</si>
  <si>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</si>
  <si>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</si>
  <si>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</si>
  <si>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</si>
  <si>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</si>
  <si>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</si>
  <si>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</si>
  <si>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</si>
  <si>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</si>
  <si>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</si>
  <si>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</si>
  <si>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</si>
  <si>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</si>
  <si>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</si>
  <si>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</si>
  <si>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</si>
  <si>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</si>
  <si>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</si>
  <si>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</si>
  <si>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</si>
  <si>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</si>
  <si>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</si>
  <si>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</si>
  <si>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</si>
  <si>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</si>
  <si>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</si>
  <si>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</si>
  <si>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</si>
  <si>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</si>
  <si>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</si>
  <si>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</si>
  <si>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</si>
  <si>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</si>
  <si>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</si>
  <si>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</si>
  <si>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</si>
  <si>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</si>
  <si>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</si>
  <si>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</si>
  <si>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</si>
  <si>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</si>
  <si>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</si>
  <si>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</si>
  <si>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</si>
  <si>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</si>
  <si>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</si>
  <si>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</si>
  <si>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</si>
  <si>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</si>
  <si>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</si>
  <si>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</si>
  <si>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</si>
  <si>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</si>
  <si>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</si>
  <si>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</si>
  <si>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</si>
  <si>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</si>
  <si>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</si>
  <si>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</si>
  <si>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</si>
  <si>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</si>
  <si>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</si>
  <si>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</si>
  <si>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</si>
  <si>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</si>
  <si>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</si>
  <si>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</si>
  <si>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</si>
  <si>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</si>
  <si>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</si>
  <si>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</si>
  <si>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</si>
  <si>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</si>
  <si>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</si>
  <si>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</si>
  <si>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</si>
  <si>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</si>
  <si>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</si>
  <si>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</si>
  <si>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</si>
  <si>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</si>
  <si>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</si>
  <si>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</si>
  <si>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</si>
  <si>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</si>
  <si>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</si>
  <si>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</si>
  <si>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</si>
  <si>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</si>
  <si>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</si>
  <si>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</si>
  <si>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</si>
  <si>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</si>
  <si>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</si>
  <si>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</si>
  <si>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</si>
  <si>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</si>
  <si>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</si>
  <si>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</si>
  <si>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</si>
  <si>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</si>
  <si>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</si>
  <si>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</si>
  <si>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</si>
  <si>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</si>
  <si>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</si>
  <si>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</si>
  <si>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</si>
  <si>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</si>
  <si>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</si>
  <si>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</si>
  <si>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</si>
  <si>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</si>
  <si>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</si>
  <si>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</si>
  <si>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</si>
  <si>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</si>
  <si>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</si>
  <si>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</si>
  <si>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</si>
  <si>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</si>
  <si>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</si>
  <si>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</si>
  <si>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</si>
  <si>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</si>
  <si>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</si>
  <si>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</si>
  <si>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</si>
  <si>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</si>
  <si>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</si>
  <si>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</si>
  <si>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</si>
  <si>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</si>
  <si>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</si>
  <si>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</si>
  <si>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</si>
  <si>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</si>
  <si>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</si>
  <si>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</si>
  <si>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</si>
  <si>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</si>
  <si>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</si>
  <si>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</si>
  <si>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</si>
  <si>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</si>
  <si>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</si>
  <si>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</si>
  <si>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</si>
  <si>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</si>
  <si>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</si>
  <si>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</si>
  <si>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</si>
  <si>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</si>
  <si>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</si>
  <si>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</si>
  <si>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</si>
  <si>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</si>
  <si>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</si>
  <si>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</si>
  <si>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</si>
  <si>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</si>
  <si>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</si>
  <si>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</si>
  <si>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</si>
  <si>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</si>
  <si>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</si>
  <si>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</si>
  <si>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</si>
  <si>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</si>
  <si>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</si>
  <si>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</si>
  <si>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</si>
  <si>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</si>
  <si>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</si>
  <si>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</si>
  <si>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</si>
  <si>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</si>
  <si>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</si>
  <si>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</si>
  <si>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</si>
  <si>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</si>
  <si>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</si>
  <si>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</si>
  <si>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</si>
  <si>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</si>
  <si>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</si>
  <si>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</si>
  <si>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</si>
  <si>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</si>
  <si>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</si>
  <si>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</si>
  <si>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</si>
  <si>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</si>
  <si>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</si>
  <si>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</si>
  <si>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</si>
  <si>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</si>
  <si>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</si>
  <si>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</si>
  <si>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</si>
  <si>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</si>
  <si>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</si>
  <si>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</si>
  <si>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</si>
  <si>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</si>
  <si>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</si>
  <si>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</si>
  <si>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</si>
  <si>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</si>
  <si>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</si>
  <si>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</si>
  <si>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</si>
  <si>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</si>
  <si>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</si>
  <si>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</si>
  <si>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</si>
  <si>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</si>
  <si>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</si>
  <si>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</si>
  <si>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</si>
  <si>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</si>
  <si>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</si>
  <si>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</si>
  <si>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</si>
  <si>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</si>
  <si>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</si>
  <si>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</si>
  <si>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</si>
  <si>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</si>
  <si>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</si>
  <si>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</si>
  <si>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</si>
  <si>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</si>
  <si>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</si>
  <si>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</si>
  <si>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</si>
  <si>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</si>
  <si>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</si>
  <si>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</si>
  <si>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</si>
  <si>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</si>
  <si>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</si>
  <si>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</si>
  <si>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</si>
  <si>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</si>
  <si>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</si>
  <si>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</si>
  <si>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</si>
  <si>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</si>
  <si>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</si>
  <si>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</si>
  <si>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</si>
  <si>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</si>
  <si>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</si>
  <si>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</si>
  <si>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</si>
  <si>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</si>
  <si>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</si>
  <si>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</si>
  <si>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</si>
  <si>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</si>
  <si>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</si>
  <si>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</si>
  <si>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</si>
  <si>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</si>
  <si>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</si>
  <si>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</si>
  <si>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</si>
  <si>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</si>
  <si>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</si>
  <si>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</si>
  <si>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</si>
  <si>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</si>
  <si>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</si>
  <si>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</si>
  <si>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</si>
  <si>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</si>
  <si>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</si>
  <si>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</si>
  <si>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</si>
  <si>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</si>
  <si>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</si>
  <si>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</si>
  <si>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</si>
  <si>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</si>
  <si>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</si>
  <si>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</si>
  <si>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</si>
  <si>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</si>
  <si>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</si>
  <si>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</si>
  <si>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</si>
  <si>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</si>
  <si>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</si>
  <si>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</si>
  <si>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</si>
  <si>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</si>
  <si>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</si>
  <si>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</si>
  <si>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</si>
  <si>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</si>
  <si>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</si>
  <si>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</si>
  <si>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</si>
  <si>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</si>
  <si>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</si>
  <si>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</si>
  <si>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</si>
  <si>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</si>
  <si>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</si>
  <si>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</si>
  <si>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</si>
  <si>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</si>
  <si>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</si>
  <si>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</si>
  <si>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</si>
  <si>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</si>
  <si>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</si>
  <si>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</si>
  <si>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</si>
  <si>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</si>
  <si>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</si>
  <si>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</si>
  <si>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</si>
  <si>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</si>
  <si>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</si>
  <si>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</si>
  <si>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</si>
  <si>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</si>
  <si>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</si>
  <si>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</si>
  <si>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</si>
  <si>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</si>
  <si>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</si>
  <si>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</si>
  <si>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</si>
  <si>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</si>
  <si>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</si>
  <si>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</si>
  <si>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</si>
  <si>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</si>
  <si>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</si>
  <si>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</si>
  <si>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</si>
  <si>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</si>
  <si>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</si>
  <si>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</si>
  <si>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</si>
  <si>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</si>
  <si>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</si>
  <si>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</si>
  <si>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</si>
  <si>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</si>
  <si>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</si>
  <si>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</si>
  <si>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</si>
  <si>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</si>
  <si>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</si>
  <si>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</si>
  <si>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</si>
  <si>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</si>
  <si>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</si>
  <si>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</si>
  <si>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</si>
  <si>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</si>
  <si>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</si>
  <si>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</si>
  <si>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</si>
  <si>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</si>
  <si>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</si>
  <si>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</si>
  <si>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</si>
  <si>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</si>
  <si>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</si>
  <si>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</si>
  <si>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</si>
  <si>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</si>
  <si>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</si>
  <si>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</si>
  <si>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</si>
  <si>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</si>
  <si>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</si>
  <si>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</si>
  <si>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</si>
  <si>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</si>
  <si>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</si>
  <si>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</si>
  <si>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</si>
  <si>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</si>
  <si>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</si>
  <si>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</si>
  <si>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</si>
  <si>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</si>
  <si>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</si>
  <si>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</si>
  <si>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</si>
  <si>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</si>
  <si>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</si>
  <si>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</si>
  <si>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</si>
  <si>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</si>
  <si>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</si>
  <si>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</si>
  <si>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</si>
  <si>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</si>
  <si>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</si>
  <si>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</si>
  <si>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</si>
  <si>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</si>
  <si>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</si>
  <si>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</si>
  <si>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</si>
  <si>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</si>
  <si>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</si>
  <si>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</si>
  <si>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</si>
  <si>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</si>
  <si>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</si>
  <si>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</si>
  <si>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</si>
  <si>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</si>
  <si>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</si>
  <si>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</si>
  <si>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</si>
  <si>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</si>
  <si>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</si>
  <si>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</si>
  <si>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</si>
  <si>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</si>
  <si>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</si>
  <si>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</si>
  <si>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</si>
  <si>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</si>
  <si>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</si>
  <si>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</si>
  <si>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</si>
  <si>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</si>
  <si>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</si>
  <si>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</si>
  <si>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</si>
  <si>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</si>
  <si>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</si>
  <si>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</si>
  <si>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</si>
  <si>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</si>
  <si>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</si>
  <si>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</si>
  <si>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</si>
  <si>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</si>
  <si>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</si>
  <si>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</si>
  <si>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</si>
  <si>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</si>
  <si>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</si>
  <si>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</si>
  <si>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</si>
  <si>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</si>
  <si>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</si>
  <si>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</si>
  <si>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</si>
  <si>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</si>
  <si>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</si>
  <si>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</si>
  <si>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</si>
  <si>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</si>
  <si>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</si>
  <si>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</si>
  <si>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</si>
  <si>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</si>
  <si>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</si>
  <si>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</si>
  <si>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</si>
  <si>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</si>
  <si>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</si>
  <si>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</si>
  <si>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</si>
  <si>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</si>
  <si>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</si>
  <si>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</si>
  <si>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</si>
  <si>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</si>
  <si>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</si>
  <si>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</si>
  <si>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</si>
  <si>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</si>
  <si>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</si>
  <si>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</si>
  <si>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</si>
  <si>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</si>
  <si>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</si>
  <si>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</si>
  <si>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</si>
  <si>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</si>
  <si>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</si>
  <si>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</si>
  <si>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</si>
  <si>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</si>
  <si>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</si>
  <si>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</si>
  <si>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</si>
  <si>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</si>
  <si>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</si>
  <si>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</si>
  <si>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</si>
  <si>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</si>
  <si>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</si>
  <si>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</si>
  <si>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</si>
  <si>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</si>
  <si>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</si>
  <si>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</si>
  <si>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</si>
  <si>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</si>
  <si>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</si>
  <si>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</si>
  <si>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</si>
  <si>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</si>
  <si>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</si>
  <si>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</si>
  <si>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</si>
  <si>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</si>
  <si>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</si>
  <si>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</si>
  <si>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</si>
  <si>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</si>
  <si>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</si>
  <si>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</si>
  <si>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</si>
  <si>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</si>
  <si>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</si>
  <si>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</si>
  <si>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</si>
  <si>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</si>
  <si>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</si>
  <si>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</si>
  <si>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</si>
  <si>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</si>
  <si>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</si>
  <si>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</si>
  <si>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</si>
  <si>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</si>
  <si>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</si>
  <si>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</si>
  <si>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</si>
  <si>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</si>
  <si>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</si>
  <si>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</si>
  <si>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</si>
  <si>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</si>
  <si>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</si>
  <si>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</si>
  <si>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</si>
  <si>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</si>
  <si>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</si>
  <si>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</si>
  <si>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</si>
  <si>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</si>
  <si>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</si>
  <si>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</si>
  <si>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</si>
  <si>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</si>
  <si>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</si>
  <si>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</si>
  <si>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</si>
  <si>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</si>
  <si>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</si>
  <si>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</si>
  <si>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</si>
  <si>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</si>
  <si>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</si>
  <si>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</si>
  <si>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</si>
  <si>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</si>
  <si>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</si>
  <si>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</si>
  <si>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</si>
  <si>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</si>
  <si>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</si>
  <si>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</si>
  <si>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</si>
  <si>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</si>
  <si>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</si>
  <si>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</si>
  <si>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</si>
  <si>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</si>
  <si>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</si>
  <si>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</si>
  <si>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</si>
  <si>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</si>
  <si>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</si>
  <si>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</si>
  <si>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</si>
  <si>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</si>
  <si>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</si>
  <si>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</si>
  <si>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</si>
  <si>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</si>
  <si>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</si>
  <si>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</si>
  <si>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</si>
  <si>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</si>
  <si>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</si>
  <si>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</si>
  <si>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</si>
  <si>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</si>
  <si>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</si>
  <si>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</si>
  <si>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</si>
  <si>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</si>
  <si>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</si>
  <si>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</si>
  <si>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</si>
  <si>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</si>
  <si>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</si>
  <si>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</si>
  <si>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</si>
  <si>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</si>
  <si>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</si>
  <si>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</si>
  <si>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</si>
  <si>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</si>
  <si>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</si>
  <si>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</si>
  <si>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</si>
  <si>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</si>
  <si>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</si>
  <si>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</si>
  <si>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</si>
  <si>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</si>
  <si>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</si>
  <si>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</si>
  <si>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</si>
  <si>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</si>
  <si>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</si>
  <si>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</si>
  <si>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</si>
  <si>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</si>
  <si>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</si>
  <si>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</si>
  <si>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</si>
  <si>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</si>
  <si>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</si>
  <si>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</si>
  <si>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</si>
  <si>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</si>
  <si>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</si>
  <si>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</si>
  <si>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</si>
  <si>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</si>
  <si>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</si>
  <si>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</si>
  <si>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</si>
  <si>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</si>
  <si>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</si>
  <si>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</si>
  <si>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</si>
  <si>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</si>
  <si>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</si>
  <si>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</si>
  <si>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</si>
  <si>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</si>
  <si>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</si>
  <si>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</si>
  <si>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</si>
  <si>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</si>
  <si>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</si>
  <si>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</si>
  <si>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</si>
  <si>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</si>
  <si>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</si>
  <si>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</si>
  <si>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</si>
  <si>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</si>
  <si>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</si>
  <si>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</si>
  <si>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</si>
  <si>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</si>
  <si>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</si>
  <si>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</si>
  <si>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</si>
  <si>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</si>
  <si>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</si>
  <si>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</si>
  <si>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</si>
  <si>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</si>
  <si>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</si>
  <si>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</si>
  <si>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</si>
  <si>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</si>
  <si>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</si>
  <si>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</si>
  <si>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</si>
  <si>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</si>
  <si>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</si>
  <si>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</si>
  <si>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</si>
  <si>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</si>
  <si>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</si>
  <si>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</si>
  <si>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</si>
  <si>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</si>
  <si>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</si>
  <si>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</si>
  <si>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</si>
  <si>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</si>
  <si>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</si>
  <si>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</si>
  <si>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</si>
  <si>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</si>
  <si>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</si>
  <si>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</si>
  <si>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</si>
  <si>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</si>
  <si>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</si>
  <si>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</si>
  <si>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</si>
  <si>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</si>
  <si>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</si>
  <si>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</si>
  <si>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</si>
  <si>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</si>
  <si>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</si>
  <si>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</si>
  <si>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</si>
  <si>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</si>
  <si>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</si>
  <si>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</si>
  <si>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</si>
  <si>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</si>
  <si>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</si>
  <si>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</si>
  <si>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</si>
  <si>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</si>
  <si>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</si>
  <si>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</si>
  <si>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</si>
  <si>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</si>
  <si>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</si>
  <si>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</si>
  <si>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</si>
  <si>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</si>
  <si>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</si>
  <si>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</si>
  <si>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</si>
  <si>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</si>
  <si>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</si>
  <si>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</si>
  <si>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</si>
  <si>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</si>
  <si>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</si>
  <si>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</si>
  <si>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</si>
  <si>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</si>
  <si>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</si>
  <si>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</si>
  <si>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</si>
  <si>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</si>
  <si>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</si>
  <si>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</si>
  <si>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</si>
  <si>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</si>
  <si>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</si>
  <si>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</si>
  <si>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</si>
  <si>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</si>
  <si>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</si>
  <si>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</si>
  <si>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</si>
  <si>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</si>
  <si>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</si>
  <si>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</si>
  <si>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</si>
  <si>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</si>
  <si>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</si>
  <si>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</si>
  <si>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</si>
  <si>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</si>
  <si>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</si>
  <si>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</si>
  <si>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</si>
  <si>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</si>
  <si>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</si>
  <si>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</si>
  <si>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</si>
  <si>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</si>
  <si>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</si>
  <si>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</si>
  <si>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</si>
  <si>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</si>
  <si>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</si>
  <si>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</si>
  <si>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</si>
  <si>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</si>
  <si>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</si>
  <si>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</si>
  <si>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</si>
  <si>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</si>
  <si>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</si>
  <si>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</si>
  <si>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</si>
  <si>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</si>
  <si>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</si>
  <si>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</si>
  <si>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</si>
  <si>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</si>
  <si>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</si>
  <si>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</si>
  <si>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</si>
  <si>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</si>
  <si>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</si>
  <si>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</si>
  <si>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</si>
  <si>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</si>
  <si>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</si>
  <si>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</si>
  <si>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</si>
  <si>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</si>
  <si>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</si>
  <si>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</si>
  <si>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</si>
  <si>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</si>
  <si>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</si>
  <si>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</si>
  <si>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</si>
  <si>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</si>
  <si>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</si>
  <si>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</si>
  <si>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</si>
  <si>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</si>
  <si>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</si>
  <si>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</si>
  <si>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</si>
  <si>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</si>
  <si>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</si>
  <si>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</si>
  <si>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</si>
  <si>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</si>
  <si>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</si>
  <si>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</si>
  <si>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</si>
  <si>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</si>
  <si>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</si>
  <si>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</si>
  <si>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</si>
  <si>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</si>
  <si>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</si>
  <si>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</si>
  <si>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</si>
  <si>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</si>
  <si>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</si>
  <si>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</si>
  <si>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</si>
  <si>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</si>
  <si>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</si>
  <si>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</si>
  <si>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</si>
  <si>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</si>
  <si>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</si>
  <si>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</si>
  <si>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</si>
  <si>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</si>
  <si>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</si>
  <si>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</si>
  <si>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</si>
  <si>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</si>
  <si>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</si>
  <si>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</si>
  <si>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</si>
  <si>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</si>
  <si>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</si>
  <si>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</si>
  <si>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</si>
  <si>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</si>
  <si>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</si>
  <si>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</si>
  <si>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</si>
  <si>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</si>
  <si>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</si>
  <si>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</si>
  <si>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</si>
  <si>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</si>
  <si>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</si>
  <si>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</si>
  <si>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</si>
  <si>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</si>
  <si>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</si>
  <si>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</si>
  <si>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</si>
  <si>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</si>
  <si>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</si>
  <si>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</si>
  <si>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</si>
  <si>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</si>
  <si>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</si>
  <si>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</si>
  <si>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</si>
  <si>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</si>
  <si>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</si>
  <si>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</si>
  <si>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</si>
  <si>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</si>
  <si>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</si>
  <si>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</si>
  <si>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</si>
  <si>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</si>
  <si>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</si>
  <si>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</si>
  <si>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</si>
  <si>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</si>
  <si>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</si>
  <si>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</si>
  <si>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</si>
  <si>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</si>
  <si>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</si>
  <si>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</si>
  <si>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</si>
  <si>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</si>
  <si>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</si>
  <si>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</si>
  <si>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</si>
  <si>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</si>
  <si>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</si>
  <si>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</si>
  <si>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</si>
  <si>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</si>
  <si>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</si>
  <si>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</si>
  <si>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</si>
  <si>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</si>
  <si>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</si>
  <si>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</si>
  <si>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</si>
  <si>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</si>
  <si>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</si>
  <si>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</si>
  <si>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</si>
  <si>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</si>
  <si>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</si>
  <si>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</si>
  <si>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</si>
  <si>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</si>
  <si>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</si>
  <si>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</si>
  <si>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</si>
  <si>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</si>
  <si>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</si>
  <si>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</si>
  <si>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</si>
  <si>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</si>
  <si>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</si>
  <si>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</si>
  <si>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</si>
  <si>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</si>
  <si>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</si>
  <si>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</si>
  <si>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</si>
  <si>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</si>
  <si>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</si>
  <si>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</si>
  <si>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</si>
  <si>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</si>
  <si>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</si>
  <si>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</si>
  <si>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</si>
  <si>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</si>
  <si>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</si>
  <si>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</si>
  <si>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</si>
  <si>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</si>
  <si>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</si>
  <si>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</si>
  <si>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</si>
  <si>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</si>
  <si>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</si>
  <si>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</si>
  <si>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</si>
  <si>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</si>
  <si>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</si>
  <si>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</si>
  <si>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</si>
  <si>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</si>
  <si>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</si>
  <si>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</si>
  <si>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</si>
  <si>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</si>
  <si>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</si>
  <si>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</si>
  <si>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</si>
  <si>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</si>
  <si>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</si>
  <si>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</si>
  <si>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</si>
  <si>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</si>
  <si>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</si>
  <si>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</si>
  <si>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</si>
  <si>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</si>
  <si>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</si>
  <si>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</si>
  <si>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</si>
  <si>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</si>
  <si>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</si>
  <si>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</si>
  <si>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</si>
  <si>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</si>
  <si>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</si>
  <si>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</si>
  <si>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</si>
  <si>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</si>
  <si>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</si>
  <si>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</si>
  <si>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</si>
  <si>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</si>
  <si>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</si>
  <si>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</si>
  <si>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</si>
  <si>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</si>
  <si>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</si>
  <si>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</si>
  <si>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</si>
  <si>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</si>
  <si>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</si>
  <si>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</si>
  <si>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</si>
  <si>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</si>
  <si>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</si>
  <si>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</si>
  <si>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</si>
  <si>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</si>
  <si>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</si>
  <si>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</si>
  <si>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</si>
  <si>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</si>
  <si>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</si>
  <si>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</si>
  <si>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</si>
  <si>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</si>
  <si>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</si>
  <si>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</si>
  <si>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</si>
  <si>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</si>
  <si>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</si>
  <si>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</si>
  <si>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</si>
  <si>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</si>
  <si>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</si>
  <si>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</si>
  <si>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</si>
  <si>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</si>
  <si>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</si>
  <si>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</si>
  <si>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</si>
  <si>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</si>
  <si>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</si>
  <si>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</si>
  <si>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</si>
  <si>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</si>
  <si>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</si>
  <si>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</si>
  <si>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</si>
  <si>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</si>
  <si>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</si>
  <si>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</si>
  <si>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</si>
  <si>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</si>
  <si>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</si>
  <si>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</si>
  <si>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</si>
  <si>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</si>
  <si>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</si>
  <si>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</si>
  <si>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</si>
  <si>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</si>
  <si>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</si>
  <si>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</si>
  <si>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</si>
  <si>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</si>
  <si>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</si>
  <si>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</si>
  <si>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</si>
  <si>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</si>
  <si>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</si>
  <si>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</si>
  <si>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</si>
  <si>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</si>
  <si>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</si>
  <si>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</si>
  <si>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</si>
  <si>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</si>
  <si>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</si>
  <si>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</si>
  <si>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</si>
  <si>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</si>
  <si>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</si>
  <si>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</si>
  <si>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</si>
  <si>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</si>
  <si>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</si>
  <si>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</si>
  <si>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</si>
  <si>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</si>
  <si>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</si>
  <si>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</si>
  <si>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</si>
  <si>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</si>
  <si>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</si>
  <si>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</si>
  <si>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</si>
  <si>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</si>
  <si>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</si>
  <si>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</si>
  <si>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</si>
  <si>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</si>
  <si>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</si>
  <si>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</si>
  <si>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</si>
  <si>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</si>
  <si>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</si>
  <si>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</si>
  <si>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</si>
  <si>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</si>
  <si>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</si>
  <si>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</si>
  <si>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</si>
  <si>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</si>
  <si>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</si>
  <si>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</si>
  <si>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</si>
  <si>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</si>
  <si>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</si>
  <si>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</si>
  <si>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</si>
  <si>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</si>
  <si>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</si>
  <si>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</si>
  <si>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</si>
  <si>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</si>
  <si>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</si>
  <si>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</si>
  <si>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</si>
  <si>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</si>
  <si>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</si>
  <si>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</si>
  <si>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</si>
  <si>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</si>
  <si>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</si>
  <si>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</si>
  <si>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</si>
  <si>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</si>
  <si>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</si>
  <si>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</si>
  <si>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</si>
  <si>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</si>
  <si>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</si>
  <si>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</si>
  <si>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</si>
  <si>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</si>
  <si>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</si>
  <si>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</si>
  <si>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</si>
  <si>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</si>
  <si>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</si>
  <si>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</si>
  <si>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</si>
  <si>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</si>
  <si>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</si>
  <si>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</si>
  <si>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</si>
  <si>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</si>
  <si>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</si>
  <si>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</si>
  <si>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</si>
  <si>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</si>
  <si>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</si>
  <si>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</si>
  <si>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</si>
  <si>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</si>
  <si>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</si>
  <si>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</si>
  <si>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</si>
  <si>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</si>
  <si>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</si>
  <si>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</si>
  <si>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</si>
  <si>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</si>
  <si>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</si>
  <si>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</si>
  <si>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</si>
  <si>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</si>
  <si>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</si>
  <si>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</si>
  <si>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</si>
  <si>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</si>
  <si>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</si>
  <si>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</si>
  <si>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</si>
  <si>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</si>
  <si>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</si>
  <si>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</si>
  <si>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</si>
  <si>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</si>
  <si>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</si>
  <si>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</si>
  <si>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</si>
  <si>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</si>
  <si>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</si>
  <si>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</si>
  <si>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</si>
  <si>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</si>
  <si>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</si>
  <si>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</si>
  <si>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</si>
  <si>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</si>
  <si>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</si>
  <si>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</si>
  <si>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</si>
  <si>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</si>
  <si>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</si>
  <si>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</si>
  <si>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</si>
  <si>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</si>
  <si>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</si>
  <si>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</si>
  <si>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</si>
  <si>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</si>
  <si>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</si>
  <si>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</si>
  <si>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</si>
  <si>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</si>
  <si>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</si>
  <si>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</si>
  <si>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</si>
  <si>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</si>
  <si>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</si>
  <si>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</si>
  <si>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</si>
  <si>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</si>
  <si>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</si>
  <si>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</si>
  <si>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</si>
  <si>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</si>
  <si>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</si>
  <si>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</si>
  <si>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</si>
  <si>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</si>
  <si>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</si>
  <si>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</si>
  <si>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</si>
  <si>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</si>
  <si>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</si>
  <si>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</si>
  <si>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</si>
  <si>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</si>
  <si>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</si>
  <si>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</si>
  <si>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</si>
  <si>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</si>
  <si>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</si>
  <si>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</si>
  <si>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</si>
  <si>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</si>
  <si>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</si>
  <si>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</si>
  <si>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</si>
  <si>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</si>
  <si>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</si>
  <si>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</si>
  <si>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</si>
  <si>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</si>
  <si>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</si>
  <si>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</si>
  <si>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</si>
  <si>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</si>
  <si>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</si>
  <si>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</si>
  <si>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</si>
  <si>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</si>
  <si>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</si>
  <si>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</si>
  <si>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</si>
  <si>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</si>
  <si>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</si>
  <si>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</si>
  <si>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</si>
  <si>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</si>
  <si>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</si>
  <si>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</si>
  <si>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</si>
  <si>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</si>
  <si>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</si>
  <si>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</si>
  <si>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</si>
  <si>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</si>
  <si>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</si>
  <si>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</si>
  <si>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</si>
  <si>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</si>
  <si>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</si>
  <si>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</si>
  <si>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</si>
  <si>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</si>
  <si>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</si>
  <si>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</si>
  <si>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</si>
  <si>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</si>
  <si>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</si>
  <si>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</si>
  <si>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</si>
  <si>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</si>
  <si>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</si>
  <si>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</si>
  <si>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</si>
  <si>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</si>
  <si>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</si>
  <si>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</si>
  <si>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</si>
  <si>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</si>
  <si>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</si>
  <si>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</si>
  <si>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</si>
  <si>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</si>
  <si>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</si>
  <si>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</si>
  <si>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</si>
  <si>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</si>
  <si>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</si>
  <si>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</si>
  <si>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</si>
  <si>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</si>
  <si>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</si>
  <si>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</si>
  <si>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</si>
  <si>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</si>
  <si>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</si>
  <si>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</si>
  <si>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</si>
  <si>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</si>
  <si>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</si>
  <si>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</si>
  <si>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</si>
  <si>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</si>
  <si>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</si>
  <si>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</si>
  <si>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</si>
  <si>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</si>
  <si>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</si>
  <si>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</si>
  <si>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</si>
  <si>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</si>
  <si>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</si>
  <si>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</si>
  <si>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</si>
  <si>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</si>
  <si>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</si>
  <si>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</si>
  <si>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</si>
  <si>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</si>
  <si>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</si>
  <si>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</si>
  <si>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</si>
  <si>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</si>
  <si>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</si>
  <si>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</si>
  <si>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</si>
  <si>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</si>
  <si>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</si>
  <si>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</si>
  <si>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</si>
  <si>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</si>
  <si>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</si>
  <si>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</si>
  <si>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</si>
  <si>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</si>
  <si>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</si>
  <si>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</si>
  <si>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</si>
  <si>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</si>
  <si>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</si>
  <si>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</si>
  <si>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</si>
  <si>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</si>
  <si>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</si>
  <si>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</si>
  <si>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</si>
  <si>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</si>
  <si>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</si>
  <si>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</si>
  <si>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</si>
  <si>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</si>
  <si>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</si>
  <si>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</si>
  <si>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</si>
  <si>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</si>
  <si>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</si>
  <si>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</si>
  <si>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</si>
  <si>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</si>
  <si>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</si>
  <si>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</si>
  <si>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</si>
  <si>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</si>
  <si>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</si>
  <si>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</si>
  <si>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</si>
  <si>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</si>
  <si>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</si>
  <si>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</si>
  <si>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</si>
  <si>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</si>
  <si>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</si>
  <si>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</si>
  <si>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</si>
  <si>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</si>
  <si>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</si>
  <si>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</si>
  <si>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</si>
  <si>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</si>
  <si>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</si>
  <si>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</si>
  <si>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</si>
  <si>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</si>
  <si>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</si>
  <si>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</si>
  <si>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</si>
  <si>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</si>
  <si>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</si>
  <si>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</si>
  <si>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</si>
  <si>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</si>
  <si>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</si>
  <si>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</si>
  <si>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</si>
  <si>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</si>
  <si>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</si>
  <si>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</si>
  <si>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</si>
  <si>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</si>
  <si>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</si>
  <si>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</si>
  <si>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</si>
  <si>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</si>
  <si>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</si>
  <si>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</si>
  <si>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</si>
  <si>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</si>
  <si>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</si>
  <si>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</si>
  <si>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</si>
  <si>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</si>
  <si>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</si>
  <si>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</si>
  <si>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</si>
  <si>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</si>
  <si>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</si>
  <si>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</si>
  <si>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</si>
  <si>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</si>
  <si>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</si>
  <si>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</si>
  <si>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</si>
  <si>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</si>
  <si>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</si>
  <si>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</si>
  <si>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</si>
  <si>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</si>
  <si>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</si>
  <si>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</si>
  <si>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</si>
  <si>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</si>
  <si>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</si>
  <si>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</si>
  <si>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</si>
  <si>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</si>
  <si>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</si>
  <si>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</si>
  <si>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</si>
  <si>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</si>
  <si>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</si>
  <si>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</si>
  <si>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</si>
  <si>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</si>
  <si>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</si>
  <si>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</si>
  <si>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</si>
  <si>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</si>
  <si>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</si>
  <si>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</si>
  <si>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</si>
  <si>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</si>
  <si>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</si>
  <si>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</si>
  <si>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</si>
  <si>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</si>
  <si>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</si>
  <si>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</si>
  <si>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</si>
  <si>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</si>
  <si>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</si>
  <si>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</si>
  <si>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</si>
  <si>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</si>
  <si>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</si>
  <si>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</si>
  <si>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</si>
  <si>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</si>
  <si>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</si>
  <si>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</si>
  <si>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</si>
  <si>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</si>
  <si>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</si>
  <si>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</si>
  <si>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</si>
  <si>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</si>
  <si>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</si>
  <si>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</si>
  <si>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</si>
  <si>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</si>
  <si>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</si>
  <si>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</si>
  <si>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</si>
  <si>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</si>
  <si>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</si>
  <si>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</si>
  <si>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</si>
  <si>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</si>
  <si>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</si>
  <si>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</si>
  <si>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</si>
  <si>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</si>
  <si>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</si>
  <si>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</si>
  <si>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</si>
  <si>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</si>
  <si>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</si>
  <si>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</si>
  <si>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</si>
  <si>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</si>
  <si>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</si>
  <si>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</si>
  <si>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</si>
  <si>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</si>
  <si>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</si>
  <si>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</si>
  <si>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</si>
  <si>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</si>
  <si>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</si>
  <si>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</si>
  <si>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</si>
  <si>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</si>
  <si>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</si>
  <si>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</si>
  <si>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</si>
  <si>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</si>
  <si>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</si>
  <si>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</si>
  <si>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</si>
  <si>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</si>
  <si>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</si>
  <si>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</si>
  <si>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</si>
  <si>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</si>
  <si>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</si>
  <si>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</si>
  <si>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</si>
  <si>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</si>
  <si>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</si>
  <si>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</si>
  <si>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</si>
  <si>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</si>
  <si>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</si>
  <si>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</si>
  <si>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</si>
  <si>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</si>
  <si>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</si>
  <si>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</si>
  <si>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</si>
  <si>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</si>
  <si>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</si>
  <si>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</si>
  <si>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</si>
  <si>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</si>
  <si>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</si>
  <si>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</si>
  <si>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</si>
  <si>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</si>
  <si>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</si>
  <si>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</si>
  <si>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</si>
  <si>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</si>
  <si>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</si>
  <si>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</si>
  <si>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</si>
  <si>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</si>
  <si>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</si>
  <si>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</si>
  <si>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</si>
  <si>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</si>
  <si>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</si>
  <si>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</si>
  <si>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</si>
  <si>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</si>
  <si>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</si>
  <si>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</si>
  <si>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</si>
  <si>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</si>
  <si>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</si>
  <si>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</si>
  <si>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</si>
  <si>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</si>
  <si>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</si>
  <si>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</si>
  <si>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</si>
  <si>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</si>
  <si>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</si>
  <si>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</si>
  <si>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</si>
  <si>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</si>
  <si>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</si>
  <si>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</si>
  <si>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</si>
  <si>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</si>
  <si>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</si>
  <si>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</si>
  <si>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</si>
  <si>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</si>
  <si>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</si>
  <si>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</si>
  <si>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</si>
  <si>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</si>
  <si>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</si>
  <si>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</si>
  <si>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</si>
  <si>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</si>
  <si>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</si>
  <si>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</si>
  <si>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</si>
  <si>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</si>
  <si>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</si>
  <si>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</si>
  <si>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</si>
  <si>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</si>
  <si>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</si>
  <si>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</si>
  <si>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</si>
  <si>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</si>
  <si>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</si>
  <si>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</si>
  <si>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</si>
  <si>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</si>
  <si>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</si>
  <si>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</si>
  <si>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</si>
  <si>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</si>
  <si>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</si>
  <si>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</si>
  <si>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</si>
  <si>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</si>
  <si>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</si>
  <si>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</si>
  <si>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</si>
  <si>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</si>
  <si>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</si>
  <si>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</si>
  <si>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</si>
  <si>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</si>
  <si>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</si>
  <si>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</si>
  <si>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</si>
  <si>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</si>
  <si>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</si>
  <si>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</si>
  <si>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</si>
  <si>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</si>
  <si>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</si>
  <si>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</si>
  <si>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</si>
  <si>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</si>
  <si>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</si>
  <si>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</si>
  <si>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</si>
  <si>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</si>
  <si>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</si>
  <si>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</si>
  <si>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</si>
  <si>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</si>
  <si>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</si>
  <si>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</si>
  <si>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</si>
  <si>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</si>
  <si>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</si>
  <si>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</si>
  <si>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</si>
  <si>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</si>
  <si>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</si>
  <si>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</si>
  <si>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</si>
  <si>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</si>
  <si>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</si>
  <si>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</si>
  <si>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</si>
  <si>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</si>
  <si>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</si>
  <si>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</si>
  <si>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</si>
  <si>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</si>
  <si>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</si>
  <si>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</si>
  <si>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</si>
  <si>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</si>
  <si>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</si>
  <si>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</si>
  <si>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</si>
  <si>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</si>
  <si>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</si>
  <si>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</si>
  <si>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</si>
  <si>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</si>
  <si>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</si>
  <si>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</si>
  <si>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</si>
  <si>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</si>
  <si>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</si>
  <si>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</si>
  <si>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</si>
  <si>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</si>
  <si>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</si>
  <si>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</si>
  <si>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</si>
  <si>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</si>
  <si>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</si>
  <si>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</si>
  <si>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</si>
  <si>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</si>
  <si>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</si>
  <si>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</si>
  <si>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</si>
  <si>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</si>
  <si>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</si>
  <si>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</si>
  <si>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</si>
  <si>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</si>
  <si>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</si>
  <si>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</si>
  <si>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</si>
  <si>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</si>
  <si>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</si>
  <si>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</si>
  <si>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</si>
  <si>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</si>
  <si>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</si>
  <si>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</si>
  <si>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</si>
  <si>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</si>
  <si>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</si>
  <si>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</si>
  <si>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</si>
  <si>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</si>
  <si>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</si>
  <si>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</si>
  <si>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</si>
  <si>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</si>
  <si>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</si>
  <si>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</si>
  <si>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</si>
  <si>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</si>
  <si>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</si>
  <si>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</si>
  <si>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</si>
  <si>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</si>
  <si>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</si>
  <si>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</si>
  <si>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</si>
  <si>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</si>
  <si>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</si>
  <si>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</si>
  <si>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</si>
  <si>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</si>
  <si>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</si>
  <si>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</si>
  <si>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</si>
  <si>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</si>
  <si>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</si>
  <si>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</si>
  <si>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</si>
  <si>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</si>
  <si>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</si>
  <si>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</si>
  <si>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</si>
  <si>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</si>
  <si>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</si>
  <si>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</si>
  <si>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</si>
  <si>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</si>
  <si>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</si>
  <si>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</si>
  <si>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</si>
  <si>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</si>
  <si>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</si>
  <si>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</si>
  <si>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</si>
  <si>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</si>
  <si>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</si>
  <si>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</si>
  <si>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</si>
  <si>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</si>
  <si>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</si>
  <si>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</si>
  <si>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</si>
  <si>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</si>
  <si>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</si>
  <si>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</si>
  <si>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</si>
  <si>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</si>
  <si>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</si>
  <si>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</si>
  <si>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</si>
  <si>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</si>
  <si>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</si>
  <si>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</si>
  <si>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</si>
  <si>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</si>
  <si>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</si>
  <si>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</si>
  <si>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</si>
  <si>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</si>
  <si>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</si>
  <si>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</si>
  <si>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</si>
  <si>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</si>
  <si>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</si>
  <si>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</si>
  <si>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</si>
  <si>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</si>
  <si>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</si>
  <si>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</si>
  <si>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</si>
  <si>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</si>
  <si>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</si>
  <si>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</si>
  <si>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</si>
  <si>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</si>
  <si>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</si>
  <si>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</si>
  <si>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</si>
  <si>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</si>
  <si>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</si>
  <si>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</si>
  <si>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</si>
  <si>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</si>
  <si>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</si>
  <si>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</si>
  <si>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</si>
  <si>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</si>
  <si>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</si>
  <si>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</si>
  <si>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</si>
  <si>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</si>
  <si>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</si>
  <si>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</si>
  <si>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</si>
  <si>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</si>
  <si>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</si>
  <si>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</si>
  <si>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</si>
  <si>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</si>
  <si>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</si>
  <si>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</si>
  <si>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</si>
  <si>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</si>
  <si>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</si>
  <si>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</si>
  <si>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</si>
  <si>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</si>
  <si>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</si>
  <si>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</si>
  <si>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</si>
  <si>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</si>
  <si>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</si>
  <si>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</si>
  <si>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</si>
  <si>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</si>
  <si>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</si>
  <si>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</si>
  <si>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</si>
  <si>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</si>
  <si>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</si>
  <si>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</si>
  <si>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</si>
  <si>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</si>
  <si>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</si>
  <si>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</si>
  <si>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</si>
  <si>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</si>
  <si>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</si>
  <si>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</si>
  <si>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</si>
  <si>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</si>
  <si>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</si>
  <si>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</si>
  <si>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</si>
  <si>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</si>
  <si>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</si>
  <si>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</si>
  <si>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</si>
  <si>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</si>
  <si>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</si>
  <si>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</si>
  <si>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</si>
  <si>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</si>
  <si>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</si>
  <si>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</si>
  <si>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</si>
  <si>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</si>
  <si>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</si>
  <si>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</si>
  <si>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</si>
  <si>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</si>
  <si>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</si>
  <si>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</si>
  <si>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</si>
  <si>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</si>
  <si>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</si>
  <si>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</si>
  <si>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</si>
  <si>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</si>
  <si>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</si>
  <si>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</si>
  <si>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</si>
  <si>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</si>
  <si>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</si>
  <si>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</si>
  <si>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</si>
  <si>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</si>
  <si>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</si>
  <si>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</si>
  <si>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</si>
  <si>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</si>
  <si>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</si>
  <si>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</si>
  <si>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</si>
  <si>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</si>
  <si>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</si>
  <si>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</si>
  <si>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</si>
  <si>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</si>
  <si>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</si>
  <si>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</si>
  <si>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</si>
  <si>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</si>
  <si>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</si>
  <si>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</si>
  <si>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</si>
  <si>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</si>
  <si>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</si>
  <si>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</si>
  <si>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</si>
  <si>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</si>
  <si>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</si>
  <si>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</si>
  <si>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</si>
  <si>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</si>
  <si>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</si>
  <si>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</si>
  <si>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</si>
  <si>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</si>
  <si>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</si>
  <si>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</si>
  <si>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</si>
  <si>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</si>
  <si>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</si>
  <si>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</si>
  <si>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</si>
  <si>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</si>
  <si>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</si>
  <si>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</si>
  <si>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</si>
  <si>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</si>
  <si>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</si>
  <si>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</si>
  <si>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</si>
  <si>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</si>
  <si>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</si>
  <si>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</si>
  <si>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</si>
  <si>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</si>
  <si>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</si>
  <si>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</si>
  <si>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</si>
  <si>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</si>
  <si>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</si>
  <si>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</si>
  <si>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</si>
  <si>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</si>
  <si>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</si>
  <si>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</si>
  <si>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</si>
  <si>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</si>
  <si>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</si>
  <si>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</si>
  <si>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</si>
  <si>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</si>
  <si>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</si>
  <si>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</si>
  <si>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</si>
  <si>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</si>
  <si>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</si>
  <si>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</si>
  <si>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</si>
  <si>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</si>
  <si>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</si>
  <si>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</si>
  <si>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</si>
  <si>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</si>
  <si>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</si>
  <si>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</si>
  <si>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</si>
  <si>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</si>
  <si>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</si>
  <si>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</si>
  <si>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</si>
  <si>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</si>
  <si>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</si>
  <si>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</si>
  <si>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</si>
  <si>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</si>
  <si>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</si>
  <si>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</si>
  <si>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</si>
  <si>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</si>
  <si>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</si>
  <si>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</si>
  <si>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</si>
  <si>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</si>
  <si>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</si>
  <si>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</si>
  <si>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</si>
  <si>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</si>
  <si>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</si>
  <si>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</si>
  <si>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</si>
  <si>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</si>
  <si>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</si>
  <si>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</si>
  <si>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</si>
  <si>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</si>
  <si>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</si>
  <si>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</si>
  <si>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</si>
  <si>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</si>
  <si>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</si>
  <si>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</si>
  <si>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</si>
  <si>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</si>
  <si>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</si>
  <si>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</si>
  <si>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</si>
  <si>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</si>
  <si>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</si>
  <si>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</si>
  <si>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</si>
  <si>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</si>
  <si>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</si>
  <si>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</si>
  <si>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</si>
  <si>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</si>
  <si>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</si>
  <si>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</si>
  <si>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</si>
  <si>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</si>
  <si>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</si>
  <si>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</si>
  <si>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</si>
  <si>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</si>
  <si>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</si>
  <si>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</si>
  <si>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</si>
  <si>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</si>
  <si>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</si>
  <si>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</si>
  <si>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</si>
  <si>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</si>
  <si>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</si>
  <si>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</si>
  <si>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</si>
  <si>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</si>
  <si>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</si>
  <si>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</si>
  <si>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</si>
  <si>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</si>
  <si>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</si>
  <si>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</si>
  <si>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</si>
  <si>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</si>
  <si>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</si>
  <si>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</si>
  <si>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</si>
  <si>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</si>
  <si>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</si>
  <si>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</si>
  <si>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</si>
  <si>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</si>
  <si>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</si>
  <si>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</si>
  <si>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</si>
  <si>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</si>
  <si>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</si>
  <si>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</si>
  <si>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</si>
  <si>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</si>
  <si>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</si>
  <si>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</si>
  <si>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</si>
  <si>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</si>
  <si>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</si>
  <si>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</si>
  <si>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</si>
  <si>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</si>
  <si>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</si>
  <si>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</si>
  <si>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</si>
  <si>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</si>
  <si>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</si>
  <si>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</si>
  <si>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</si>
  <si>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</si>
  <si>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</si>
  <si>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</si>
  <si>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</si>
  <si>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</si>
  <si>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</si>
  <si>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</si>
  <si>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</si>
  <si>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</si>
  <si>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</si>
  <si>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</si>
  <si>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</si>
  <si>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</si>
  <si>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</si>
  <si>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</si>
  <si>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</si>
  <si>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</si>
  <si>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</si>
  <si>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</si>
  <si>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</si>
  <si>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</si>
  <si>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</si>
  <si>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</si>
  <si>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</si>
  <si>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</si>
  <si>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</si>
  <si>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</si>
  <si>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</si>
  <si>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</si>
  <si>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</si>
  <si>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</si>
  <si>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</si>
  <si>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</si>
  <si>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</si>
  <si>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</si>
  <si>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</si>
  <si>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</si>
  <si>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</si>
  <si>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</si>
  <si>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</si>
  <si>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</si>
  <si>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</si>
  <si>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</si>
  <si>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</si>
  <si>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</si>
  <si>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</si>
  <si>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</si>
  <si>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</si>
  <si>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</si>
  <si>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</si>
  <si>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</si>
  <si>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</si>
  <si>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</si>
  <si>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</si>
  <si>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</si>
  <si>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</si>
  <si>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</si>
  <si>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</si>
  <si>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</si>
  <si>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</si>
  <si>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</si>
  <si>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</si>
  <si>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</si>
  <si>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</si>
  <si>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</si>
  <si>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</si>
  <si>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</si>
  <si>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</si>
  <si>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</si>
  <si>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</si>
  <si>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</si>
  <si>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</si>
  <si>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</si>
  <si>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</si>
  <si>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</si>
  <si>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</si>
  <si>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</si>
  <si>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</si>
  <si>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</si>
  <si>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</si>
  <si>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</si>
  <si>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</si>
  <si>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</si>
  <si>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</si>
  <si>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</si>
  <si>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</si>
  <si>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</si>
  <si>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</si>
  <si>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</si>
  <si>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</si>
  <si>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</si>
  <si>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</si>
  <si>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</si>
  <si>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</si>
  <si>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</si>
  <si>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</si>
  <si>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</si>
  <si>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</si>
  <si>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</si>
  <si>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</si>
  <si>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</si>
  <si>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</si>
  <si>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</si>
  <si>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</si>
  <si>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</si>
  <si>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</si>
  <si>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</si>
  <si>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</si>
  <si>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</si>
  <si>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</si>
  <si>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</si>
  <si>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</si>
  <si>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</si>
  <si>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</si>
  <si>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</si>
  <si>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</si>
  <si>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</si>
  <si>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</si>
  <si>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</si>
  <si>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</si>
  <si>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</si>
  <si>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</si>
  <si>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</si>
  <si>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</si>
  <si>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</si>
  <si>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</si>
  <si>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</si>
  <si>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</si>
  <si>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</si>
  <si>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</si>
  <si>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</si>
  <si>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</si>
  <si>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</si>
  <si>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</si>
  <si>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</si>
  <si>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</si>
  <si>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</si>
  <si>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</si>
  <si>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</si>
  <si>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</si>
  <si>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</si>
  <si>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</si>
  <si>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</si>
  <si>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</si>
  <si>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</si>
  <si>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</si>
  <si>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</si>
  <si>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</si>
  <si>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</si>
  <si>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</si>
  <si>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</si>
  <si>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</si>
  <si>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</si>
  <si>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</si>
  <si>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</si>
  <si>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</si>
  <si>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</si>
  <si>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</si>
  <si>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</si>
  <si>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</si>
  <si>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</si>
  <si>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</si>
  <si>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</si>
  <si>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</si>
  <si>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</si>
  <si>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</si>
  <si>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</si>
  <si>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</si>
  <si>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</si>
  <si>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</si>
  <si>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</si>
  <si>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</si>
  <si>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</si>
  <si>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</si>
  <si>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</si>
  <si>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</si>
  <si>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</si>
  <si>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</si>
  <si>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</si>
  <si>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</si>
  <si>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</si>
  <si>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</si>
  <si>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</si>
  <si>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</si>
  <si>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</si>
  <si>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</si>
  <si>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</si>
  <si>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</si>
  <si>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</si>
  <si>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</si>
  <si>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</si>
  <si>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</si>
  <si>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</si>
  <si>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</si>
  <si>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</si>
  <si>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</si>
  <si>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</si>
  <si>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</si>
  <si>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</si>
  <si>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</si>
  <si>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</si>
  <si>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</si>
  <si>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</si>
  <si>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</si>
  <si>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</si>
  <si>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</si>
  <si>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</si>
  <si>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</si>
  <si>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</si>
  <si>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</si>
  <si>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</si>
  <si>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</si>
  <si>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</si>
  <si>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</si>
  <si>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</si>
  <si>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</si>
  <si>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</si>
  <si>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</si>
  <si>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</si>
  <si>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</si>
  <si>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</si>
  <si>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</si>
  <si>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</si>
  <si>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</si>
  <si>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</si>
  <si>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</si>
  <si>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</si>
  <si>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</si>
  <si>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</si>
  <si>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</si>
  <si>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</si>
  <si>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</si>
  <si>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</si>
  <si>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</si>
  <si>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</si>
  <si>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</si>
  <si>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</si>
  <si>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</si>
  <si>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</si>
  <si>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</si>
  <si>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</si>
  <si>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</si>
  <si>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</si>
  <si>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</si>
  <si>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</si>
  <si>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</si>
  <si>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</si>
  <si>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</si>
  <si>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</si>
  <si>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</si>
  <si>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</si>
  <si>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</si>
  <si>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</si>
  <si>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</si>
  <si>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</si>
  <si>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</si>
  <si>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</si>
  <si>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</si>
  <si>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</si>
  <si>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</si>
  <si>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</si>
  <si>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</si>
  <si>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</si>
  <si>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</si>
  <si>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</si>
  <si>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</si>
  <si>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</si>
  <si>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</si>
  <si>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</si>
  <si>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</si>
  <si>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</si>
  <si>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</si>
  <si>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</si>
  <si>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</si>
  <si>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</si>
  <si>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</si>
  <si>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</si>
  <si>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</si>
  <si>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</si>
  <si>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</si>
  <si>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</si>
  <si>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</si>
  <si>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</si>
  <si>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</si>
  <si>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</si>
  <si>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</si>
  <si>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</si>
  <si>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</si>
  <si>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</si>
  <si>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</si>
  <si>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</si>
  <si>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</si>
  <si>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</si>
  <si>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</si>
  <si>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</si>
  <si>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</si>
  <si>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</si>
  <si>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</si>
  <si>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</si>
  <si>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</si>
  <si>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</si>
  <si>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</si>
  <si>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</si>
  <si>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</si>
  <si>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</si>
  <si>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</si>
  <si>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</si>
  <si>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</si>
  <si>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</si>
  <si>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</si>
  <si>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</si>
  <si>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</si>
  <si>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</si>
  <si>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</si>
  <si>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</si>
  <si>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</si>
  <si>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</si>
  <si>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</si>
  <si>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</si>
  <si>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</si>
  <si>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</si>
  <si>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</si>
  <si>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</si>
  <si>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</si>
  <si>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</si>
  <si>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</si>
  <si>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</si>
  <si>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</si>
  <si>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</si>
  <si>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</si>
  <si>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</si>
  <si>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</si>
  <si>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</si>
  <si>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</si>
  <si>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</si>
  <si>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</si>
  <si>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</si>
  <si>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</si>
  <si>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</si>
  <si>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</si>
  <si>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</si>
  <si>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</si>
  <si>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</si>
  <si>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</si>
  <si>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</si>
  <si>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</si>
  <si>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</si>
  <si>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</si>
  <si>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</si>
  <si>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</si>
  <si>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</si>
  <si>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</si>
  <si>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</si>
  <si>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</si>
  <si>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</si>
  <si>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</si>
  <si>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</si>
  <si>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</si>
  <si>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</si>
  <si>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</si>
  <si>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</si>
  <si>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</si>
  <si>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</si>
  <si>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</si>
  <si>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</si>
  <si>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</si>
  <si>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</si>
  <si>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</si>
  <si>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</si>
  <si>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</si>
  <si>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</si>
  <si>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</si>
  <si>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</si>
  <si>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</si>
  <si>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</si>
  <si>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</si>
  <si>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</si>
  <si>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</si>
  <si>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</si>
  <si>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</si>
  <si>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</si>
  <si>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</si>
  <si>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</si>
  <si>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</si>
  <si>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</si>
  <si>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</si>
  <si>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</si>
  <si>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</si>
  <si>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</si>
  <si>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</si>
  <si>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</si>
  <si>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</si>
  <si>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</si>
  <si>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</si>
  <si>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</si>
  <si>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</si>
  <si>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</si>
  <si>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</si>
  <si>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</si>
  <si>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</si>
  <si>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</si>
  <si>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</si>
  <si>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</si>
  <si>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</si>
  <si>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</si>
  <si>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</si>
  <si>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</si>
  <si>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</si>
  <si>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</si>
  <si>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</si>
  <si>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</si>
  <si>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</si>
  <si>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</si>
  <si>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</si>
  <si>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</si>
  <si>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</si>
  <si>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</si>
  <si>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</si>
  <si>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</si>
  <si>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</si>
  <si>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</si>
  <si>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</si>
  <si>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</si>
  <si>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</si>
  <si>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</si>
  <si>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</si>
  <si>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</si>
  <si>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</si>
  <si>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</si>
  <si>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</si>
  <si>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</si>
  <si>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</si>
  <si>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</si>
  <si>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</si>
  <si>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</si>
  <si>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</si>
  <si>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</si>
  <si>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</si>
  <si>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</si>
  <si>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</si>
  <si>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</si>
  <si>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</si>
  <si>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</si>
  <si>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</si>
  <si>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</si>
  <si>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</si>
  <si>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</si>
  <si>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</si>
  <si>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</si>
  <si>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</si>
  <si>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</si>
  <si>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</si>
  <si>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</si>
  <si>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</si>
  <si>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</si>
  <si>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</si>
  <si>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</si>
  <si>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</si>
  <si>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</si>
  <si>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</si>
  <si>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</si>
  <si>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</si>
  <si>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</si>
  <si>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</si>
  <si>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</si>
  <si>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</si>
  <si>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</si>
  <si>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</si>
  <si>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</si>
  <si>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</si>
  <si>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</si>
  <si>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</si>
  <si>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</si>
  <si>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</si>
  <si>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</si>
  <si>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</si>
  <si>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</si>
  <si>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</si>
  <si>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</si>
  <si>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</si>
  <si>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</si>
  <si>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</si>
  <si>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</si>
  <si>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</si>
  <si>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</si>
  <si>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</si>
  <si>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</si>
  <si>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</si>
  <si>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</si>
  <si>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</si>
  <si>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</si>
  <si>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</si>
  <si>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</si>
  <si>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</si>
  <si>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</si>
  <si>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</si>
  <si>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</si>
  <si>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</si>
  <si>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</si>
  <si>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</si>
  <si>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</si>
  <si>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</si>
  <si>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</si>
  <si>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</si>
  <si>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</si>
  <si>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</si>
  <si>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</si>
  <si>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</si>
  <si>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</si>
  <si>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</si>
  <si>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</si>
  <si>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</si>
  <si>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</si>
  <si>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</si>
  <si>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</si>
  <si>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</si>
  <si>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</si>
  <si>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</si>
  <si>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</si>
  <si>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</si>
  <si>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</si>
  <si>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</si>
  <si>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</si>
  <si>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</si>
  <si>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</si>
  <si>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</si>
  <si>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</si>
  <si>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</si>
  <si>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</si>
  <si>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</si>
  <si>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</si>
  <si>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</si>
  <si>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</si>
  <si>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</si>
  <si>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</si>
  <si>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</si>
  <si>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</si>
  <si>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</si>
  <si>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</si>
  <si>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</si>
  <si>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</si>
  <si>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</si>
  <si>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</si>
  <si>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</si>
  <si>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</si>
  <si>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</si>
  <si>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</si>
  <si>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</si>
  <si>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</si>
  <si>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</si>
  <si>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</si>
  <si>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</si>
  <si>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</si>
  <si>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</si>
  <si>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</si>
  <si>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</si>
  <si>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</si>
  <si>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</si>
  <si>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</si>
  <si>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</si>
  <si>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</si>
  <si>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</si>
  <si>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</si>
  <si>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</si>
  <si>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</si>
  <si>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</si>
  <si>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</si>
  <si>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</si>
  <si>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</si>
  <si>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</si>
  <si>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</si>
  <si>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</si>
  <si>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</si>
  <si>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</si>
  <si>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</si>
  <si>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</si>
  <si>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</si>
  <si>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</si>
  <si>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</si>
  <si>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</si>
  <si>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</si>
  <si>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</si>
  <si>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</si>
  <si>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</si>
  <si>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</si>
  <si>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</si>
  <si>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</si>
  <si>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</si>
  <si>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</si>
  <si>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</si>
  <si>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</si>
  <si>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</si>
  <si>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</si>
  <si>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</si>
  <si>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</si>
  <si>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</si>
  <si>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</si>
  <si>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</si>
  <si>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</si>
  <si>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</si>
  <si>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</si>
  <si>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</si>
  <si>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</si>
  <si>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</si>
  <si>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</si>
  <si>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</si>
  <si>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</si>
  <si>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</si>
  <si>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</si>
  <si>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</si>
  <si>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</si>
  <si>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</si>
  <si>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</si>
  <si>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</si>
  <si>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</si>
  <si>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</si>
  <si>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</si>
  <si>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</si>
  <si>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</si>
  <si>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</si>
  <si>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</si>
  <si>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</si>
  <si>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</si>
  <si>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</si>
  <si>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</si>
  <si>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</si>
  <si>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</si>
  <si>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</si>
  <si>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</si>
  <si>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</si>
  <si>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</si>
  <si>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</si>
  <si>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</si>
  <si>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</si>
  <si>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</si>
  <si>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</si>
  <si>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</si>
  <si>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</si>
  <si>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</si>
  <si>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</si>
  <si>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</si>
  <si>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</si>
  <si>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</si>
  <si>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</si>
  <si>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</si>
  <si>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</si>
  <si>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</si>
  <si>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</si>
  <si>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</si>
  <si>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</si>
  <si>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</si>
  <si>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</si>
  <si>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</si>
  <si>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</si>
  <si>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</si>
  <si>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</si>
  <si>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</si>
  <si>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</si>
  <si>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</si>
  <si>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</si>
  <si>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</si>
  <si>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</si>
  <si>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</si>
  <si>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</si>
  <si>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</si>
  <si>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</si>
  <si>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</si>
  <si>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</si>
  <si>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</si>
  <si>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</si>
  <si>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</si>
  <si>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</si>
  <si>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</si>
  <si>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</si>
  <si>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</si>
  <si>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</si>
  <si>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</si>
  <si>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</si>
  <si>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</si>
  <si>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</si>
  <si>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</si>
  <si>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</si>
  <si>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</si>
  <si>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</si>
  <si>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</si>
  <si>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</si>
  <si>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</si>
  <si>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</si>
  <si>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</si>
  <si>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</si>
  <si>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</si>
  <si>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</si>
  <si>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</si>
  <si>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</si>
  <si>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</si>
  <si>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</si>
  <si>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</si>
  <si>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</si>
  <si>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</si>
  <si>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</si>
  <si>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</si>
  <si>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</si>
  <si>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</si>
  <si>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</si>
  <si>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</si>
  <si>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</si>
  <si>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</si>
  <si>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</si>
  <si>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</si>
  <si>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</si>
  <si>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</si>
  <si>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</si>
  <si>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</si>
  <si>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</si>
  <si>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</si>
  <si>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</si>
  <si>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</si>
  <si>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</si>
  <si>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</si>
  <si>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</si>
  <si>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</si>
  <si>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</si>
  <si>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</si>
  <si>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</si>
  <si>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</si>
  <si>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</si>
  <si>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</si>
  <si>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</si>
  <si>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</si>
  <si>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</si>
  <si>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</si>
  <si>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</si>
  <si>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</si>
  <si>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</si>
  <si>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</si>
  <si>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</si>
  <si>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</si>
  <si>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</si>
  <si>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</si>
  <si>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</si>
  <si>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</si>
  <si>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</si>
  <si>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</si>
  <si>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</si>
  <si>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</si>
  <si>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</si>
  <si>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</si>
  <si>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</si>
  <si>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</si>
  <si>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</si>
  <si>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</si>
  <si>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</si>
  <si>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</si>
  <si>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</si>
  <si>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</si>
  <si>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</si>
  <si>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</si>
  <si>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</si>
  <si>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</si>
  <si>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</si>
  <si>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</si>
  <si>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</si>
  <si>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</si>
  <si>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</si>
  <si>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</si>
  <si>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</si>
  <si>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</si>
  <si>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</si>
  <si>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</si>
  <si>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</si>
  <si>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</si>
  <si>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</si>
  <si>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</si>
  <si>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</si>
  <si>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</si>
  <si>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</si>
  <si>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</si>
  <si>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</si>
  <si>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</si>
  <si>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</si>
  <si>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</si>
  <si>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</si>
  <si>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</si>
  <si>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</si>
  <si>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</si>
  <si>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</si>
  <si>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</si>
  <si>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</si>
  <si>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</si>
  <si>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</si>
  <si>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</si>
  <si>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</si>
  <si>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</si>
  <si>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</si>
  <si>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</si>
  <si>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</si>
  <si>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</si>
  <si>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</si>
  <si>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</si>
  <si>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</si>
  <si>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</si>
  <si>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</si>
  <si>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</si>
  <si>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</si>
  <si>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</si>
  <si>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</si>
  <si>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</si>
  <si>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</si>
  <si>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</si>
  <si>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</si>
  <si>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</si>
  <si>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</si>
  <si>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</si>
  <si>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</si>
  <si>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</si>
  <si>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</si>
  <si>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</si>
  <si>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</si>
  <si>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</si>
  <si>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</si>
  <si>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</si>
  <si>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</si>
  <si>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</si>
  <si>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</si>
  <si>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</si>
  <si>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</si>
  <si>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</si>
  <si>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</si>
  <si>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</si>
  <si>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</si>
  <si>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</si>
  <si>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</si>
  <si>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</si>
  <si>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</si>
  <si>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</si>
  <si>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</si>
  <si>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</si>
  <si>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</si>
  <si>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</si>
  <si>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</si>
  <si>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</si>
  <si>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</si>
  <si>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</si>
  <si>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</si>
  <si>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</si>
  <si>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</si>
  <si>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</si>
  <si>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</si>
  <si>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</si>
  <si>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</si>
  <si>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</si>
  <si>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</si>
  <si>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</si>
  <si>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</si>
  <si>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</si>
  <si>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</si>
  <si>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</si>
  <si>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</si>
  <si>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</si>
  <si>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</si>
  <si>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</si>
  <si>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</si>
  <si>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</si>
  <si>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</si>
  <si>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</si>
  <si>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</si>
  <si>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</si>
  <si>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</si>
  <si>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</si>
  <si>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</si>
  <si>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</si>
  <si>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</si>
  <si>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</si>
  <si>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</si>
  <si>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</si>
  <si>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</si>
  <si>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</si>
  <si>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</si>
  <si>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</si>
  <si>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</si>
  <si>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</si>
  <si>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</si>
  <si>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</si>
  <si>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</si>
  <si>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</si>
  <si>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</si>
  <si>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</si>
  <si>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</si>
  <si>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</si>
  <si>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</si>
  <si>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</si>
  <si>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</si>
  <si>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</si>
  <si>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</si>
  <si>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</si>
  <si>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</si>
  <si>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</si>
  <si>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</si>
  <si>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</si>
  <si>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</si>
  <si>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</si>
  <si>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</si>
  <si>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</si>
  <si>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</si>
  <si>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</si>
  <si>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</si>
  <si>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</si>
  <si>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</si>
  <si>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</si>
  <si>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</si>
  <si>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</si>
  <si>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</si>
  <si>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</si>
  <si>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</si>
  <si>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</si>
  <si>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</si>
  <si>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</si>
  <si>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</si>
  <si>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</si>
  <si>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</si>
  <si>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</si>
  <si>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</si>
  <si>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</si>
  <si>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</si>
  <si>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</si>
  <si>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</si>
  <si>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</si>
  <si>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</si>
  <si>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</si>
  <si>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</si>
  <si>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</si>
  <si>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</si>
  <si>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</si>
  <si>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</si>
  <si>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</si>
  <si>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</si>
  <si>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</si>
  <si>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</si>
  <si>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</si>
  <si>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</si>
  <si>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</si>
  <si>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</si>
  <si>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</si>
  <si>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</si>
  <si>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</si>
  <si>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</si>
  <si>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</si>
  <si>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</si>
  <si>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</si>
  <si>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</si>
  <si>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</si>
  <si>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</si>
  <si>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</si>
  <si>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</si>
  <si>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</si>
  <si>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</si>
  <si>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</si>
  <si>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</si>
  <si>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</si>
  <si>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</si>
  <si>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</si>
  <si>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</si>
  <si>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</si>
  <si>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</si>
  <si>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</si>
  <si>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</si>
  <si>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</si>
  <si>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</si>
  <si>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</si>
  <si>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</si>
  <si>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</si>
  <si>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</si>
  <si>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</si>
  <si>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</si>
  <si>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</si>
  <si>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</si>
  <si>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</si>
  <si>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</si>
  <si>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</si>
  <si>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</si>
  <si>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</si>
  <si>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</si>
  <si>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</si>
  <si>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</si>
  <si>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</si>
  <si>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</si>
  <si>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</si>
  <si>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</si>
  <si>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</si>
  <si>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</si>
  <si>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</si>
  <si>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</si>
  <si>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</si>
  <si>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</si>
  <si>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</si>
  <si>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</si>
  <si>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</si>
  <si>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</si>
  <si>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</si>
  <si>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</si>
  <si>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</si>
  <si>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</si>
  <si>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</si>
  <si>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</si>
  <si>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</si>
  <si>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</si>
  <si>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</si>
  <si>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</si>
  <si>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</si>
  <si>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</si>
  <si>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</si>
  <si>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</si>
  <si>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</si>
  <si>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</si>
  <si>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</si>
  <si>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</si>
  <si>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</si>
  <si>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</si>
  <si>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</si>
  <si>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</si>
  <si>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</si>
  <si>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</si>
  <si>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</si>
  <si>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</si>
  <si>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</si>
  <si>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</si>
  <si>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</si>
  <si>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</si>
  <si>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</si>
  <si>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</si>
  <si>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</si>
  <si>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</si>
  <si>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</si>
  <si>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</si>
  <si>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</si>
  <si>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</si>
  <si>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</si>
  <si>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</si>
  <si>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</si>
  <si>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</si>
  <si>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</si>
  <si>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</si>
  <si>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</si>
  <si>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</si>
  <si>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</si>
  <si>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</si>
  <si>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</si>
  <si>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</si>
  <si>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</si>
  <si>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</si>
  <si>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</si>
  <si>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</si>
  <si>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</si>
  <si>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</si>
  <si>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</si>
  <si>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</si>
  <si>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</si>
  <si>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</si>
  <si>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</si>
  <si>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</si>
  <si>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</si>
  <si>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</si>
  <si>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</si>
  <si>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</si>
  <si>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</si>
  <si>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</si>
  <si>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</si>
  <si>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</si>
  <si>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</si>
  <si>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</si>
  <si>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</si>
  <si>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</si>
  <si>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</si>
  <si>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</si>
  <si>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</si>
  <si>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</si>
  <si>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</si>
  <si>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</si>
  <si>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</si>
  <si>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</si>
  <si>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</si>
  <si>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</si>
  <si>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</si>
  <si>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</si>
  <si>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</si>
  <si>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</si>
  <si>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</si>
  <si>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</si>
  <si>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</si>
  <si>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</si>
  <si>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</si>
  <si>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</si>
  <si>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</si>
  <si>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</si>
  <si>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</si>
  <si>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</si>
  <si>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</si>
  <si>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</si>
  <si>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</si>
  <si>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</si>
  <si>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</si>
  <si>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</si>
  <si>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</si>
  <si>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</si>
  <si>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</si>
  <si>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</si>
  <si>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</si>
  <si>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</si>
  <si>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</si>
  <si>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</si>
  <si>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</si>
  <si>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</si>
  <si>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</si>
  <si>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</si>
  <si>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</si>
  <si>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</si>
  <si>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</si>
  <si>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</si>
  <si>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</si>
  <si>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</si>
  <si>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</si>
  <si>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</si>
  <si>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</si>
  <si>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</si>
  <si>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</si>
  <si>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</si>
  <si>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</si>
  <si>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</si>
  <si>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</si>
  <si>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</si>
  <si>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</si>
  <si>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</si>
  <si>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</si>
  <si>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</si>
  <si>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</si>
  <si>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</si>
  <si>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</si>
  <si>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</si>
  <si>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</si>
  <si>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</si>
  <si>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</si>
  <si>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</si>
  <si>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</si>
  <si>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</si>
  <si>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</si>
  <si>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</si>
  <si>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</si>
  <si>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</si>
  <si>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</si>
  <si>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</si>
  <si>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</si>
  <si>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</si>
  <si>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</si>
  <si>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</si>
  <si>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</si>
  <si>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</si>
  <si>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</si>
  <si>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</si>
  <si>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</si>
  <si>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</si>
  <si>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</si>
  <si>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</si>
  <si>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</si>
  <si>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</si>
  <si>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</si>
  <si>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</si>
  <si>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</si>
  <si>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</si>
  <si>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</si>
  <si>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</si>
  <si>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</si>
  <si>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</si>
  <si>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</si>
  <si>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</si>
  <si>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</si>
  <si>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</si>
  <si>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</si>
  <si>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</si>
  <si>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</si>
  <si>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</si>
  <si>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</si>
  <si>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</si>
  <si>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</si>
  <si>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</si>
  <si>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</si>
  <si>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</si>
  <si>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</si>
  <si>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</si>
  <si>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</si>
  <si>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</si>
  <si>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</si>
  <si>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</si>
  <si>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</si>
  <si>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</si>
  <si>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</si>
  <si>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</si>
  <si>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</si>
  <si>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</si>
  <si>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</si>
  <si>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</si>
  <si>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</si>
  <si>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</si>
  <si>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</si>
  <si>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</si>
  <si>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</si>
  <si>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</si>
  <si>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</si>
  <si>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</si>
  <si>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</si>
  <si>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</si>
  <si>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</si>
  <si>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</si>
  <si>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</si>
  <si>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</si>
  <si>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</si>
  <si>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</si>
  <si>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</si>
  <si>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</si>
  <si>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</si>
  <si>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</si>
  <si>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</si>
  <si>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</si>
  <si>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</si>
  <si>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</si>
  <si>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</si>
  <si>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</si>
  <si>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</si>
  <si>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</si>
  <si>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</si>
  <si>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</si>
  <si>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</si>
  <si>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</si>
  <si>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</si>
  <si>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</si>
  <si>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</si>
  <si>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</si>
  <si>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</si>
  <si>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</si>
  <si>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</si>
  <si>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</si>
  <si>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</si>
  <si>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</si>
  <si>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</si>
  <si>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</si>
  <si>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</si>
  <si>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</si>
  <si>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</si>
  <si>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</si>
  <si>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</si>
  <si>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</si>
  <si>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</si>
  <si>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</si>
  <si>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</si>
  <si>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</si>
  <si>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</si>
  <si>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</si>
  <si>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</si>
  <si>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</si>
  <si>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</si>
  <si>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</si>
  <si>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</si>
  <si>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</si>
  <si>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</si>
  <si>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</si>
  <si>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</si>
  <si>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</si>
  <si>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</si>
  <si>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</si>
  <si>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</si>
  <si>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</si>
  <si>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</si>
  <si>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</si>
  <si>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</si>
  <si>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</si>
  <si>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</si>
  <si>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</si>
  <si>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</si>
  <si>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</si>
  <si>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</si>
  <si>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</si>
  <si>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</si>
  <si>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</si>
  <si>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</si>
  <si>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</si>
  <si>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</si>
  <si>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</si>
  <si>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</si>
  <si>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</si>
  <si>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</si>
  <si>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</si>
  <si>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</si>
  <si>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</si>
  <si>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</si>
  <si>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</si>
  <si>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</si>
  <si>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</si>
  <si>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</si>
  <si>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</si>
  <si>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</si>
  <si>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</si>
  <si>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</si>
  <si>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</si>
  <si>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</si>
  <si>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</si>
  <si>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</si>
  <si>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</si>
  <si>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</si>
  <si>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</si>
  <si>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</si>
  <si>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</si>
  <si>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</si>
  <si>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</si>
  <si>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</si>
  <si>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</si>
  <si>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</si>
  <si>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</si>
  <si>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</si>
  <si>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</si>
  <si>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</si>
  <si>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</si>
  <si>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</si>
  <si>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</si>
  <si>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</si>
  <si>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</si>
  <si>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</si>
  <si>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</si>
  <si>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</si>
  <si>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</si>
  <si>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</si>
  <si>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</si>
  <si>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</si>
  <si>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</si>
  <si>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</si>
  <si>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</si>
  <si>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</si>
  <si>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</si>
  <si>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</si>
  <si>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</si>
  <si>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</si>
  <si>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</si>
  <si>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</si>
  <si>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</si>
  <si>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</si>
  <si>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</si>
  <si>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</si>
  <si>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</si>
  <si>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</si>
  <si>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</si>
  <si>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</si>
  <si>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</si>
  <si>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</si>
  <si>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</si>
  <si>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</si>
  <si>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</si>
  <si>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</si>
  <si>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</si>
  <si>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</si>
  <si>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</si>
  <si>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</si>
  <si>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</si>
  <si>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</si>
  <si>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</si>
  <si>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</si>
  <si>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</si>
  <si>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</si>
  <si>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</si>
  <si>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</si>
  <si>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</si>
  <si>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</si>
  <si>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</si>
  <si>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</si>
  <si>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</si>
  <si>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</si>
  <si>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</si>
  <si>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</si>
  <si>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</si>
  <si>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</si>
  <si>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</si>
  <si>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</si>
  <si>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</si>
  <si>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</si>
  <si>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</si>
  <si>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</si>
  <si>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</si>
  <si>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</si>
  <si>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</si>
  <si>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</si>
  <si>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</si>
  <si>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</si>
  <si>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</si>
  <si>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</si>
  <si>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</si>
  <si>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</si>
  <si>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</si>
  <si>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</si>
  <si>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</si>
  <si>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</si>
  <si>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</si>
  <si>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</si>
  <si>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</si>
  <si>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</si>
  <si>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</si>
  <si>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</si>
  <si>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</si>
  <si>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</si>
  <si>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</si>
  <si>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</si>
  <si>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</si>
  <si>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</si>
  <si>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</si>
  <si>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</si>
  <si>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</si>
  <si>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</si>
  <si>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</si>
  <si>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</si>
  <si>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</si>
  <si>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</si>
  <si>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</si>
  <si>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</si>
  <si>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</si>
  <si>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</si>
  <si>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</si>
  <si>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</si>
  <si>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</si>
  <si>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</si>
  <si>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</si>
  <si>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</si>
  <si>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</si>
  <si>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</si>
  <si>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</si>
  <si>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</si>
  <si>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</si>
  <si>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</si>
  <si>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</si>
  <si>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</si>
  <si>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</si>
  <si>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</si>
  <si>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</si>
  <si>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</si>
  <si>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</si>
  <si>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</si>
  <si>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</si>
  <si>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</si>
  <si>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</si>
  <si>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</si>
  <si>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</si>
  <si>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</si>
  <si>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</si>
  <si>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</si>
  <si>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</si>
  <si>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</si>
  <si>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</si>
  <si>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</si>
  <si>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</si>
  <si>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</si>
  <si>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</si>
  <si>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</si>
  <si>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</si>
  <si>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</si>
  <si>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</si>
  <si>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</si>
  <si>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</si>
  <si>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</si>
  <si>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</si>
  <si>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</si>
  <si>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</si>
  <si>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</si>
  <si>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</si>
  <si>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</si>
  <si>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</si>
  <si>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</si>
  <si>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</si>
  <si>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</si>
  <si>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</si>
  <si>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</si>
  <si>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</si>
  <si>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</si>
  <si>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</si>
  <si>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</si>
  <si>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</si>
  <si>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</si>
  <si>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</si>
  <si>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</si>
  <si>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</si>
  <si>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</si>
  <si>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</si>
  <si>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</si>
  <si>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</si>
  <si>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</si>
  <si>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</si>
  <si>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</si>
  <si>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</si>
  <si>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</si>
  <si>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</si>
  <si>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</si>
  <si>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</si>
  <si>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</si>
  <si>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</si>
  <si>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</si>
  <si>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</si>
  <si>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</si>
  <si>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</si>
  <si>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</si>
  <si>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</si>
  <si>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</si>
  <si>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</si>
  <si>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</si>
  <si>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</si>
  <si>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</si>
  <si>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</si>
  <si>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</si>
  <si>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</si>
  <si>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</si>
  <si>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</si>
  <si>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</si>
  <si>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</si>
  <si>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</si>
  <si>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</si>
  <si>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</si>
  <si>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</si>
  <si>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</si>
  <si>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</si>
  <si>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</si>
  <si>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</si>
  <si>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</si>
  <si>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</si>
  <si>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</si>
  <si>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</si>
  <si>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</si>
  <si>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</si>
  <si>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</si>
  <si>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</si>
  <si>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</si>
  <si>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</si>
  <si>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</si>
  <si>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</si>
  <si>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</si>
  <si>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</si>
  <si>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</si>
  <si>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</si>
  <si>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</si>
  <si>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</si>
  <si>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</si>
  <si>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</si>
  <si>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</si>
  <si>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</si>
  <si>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</si>
  <si>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</si>
  <si>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</si>
  <si>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</si>
  <si>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</si>
  <si>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</si>
  <si>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</si>
  <si>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</si>
  <si>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</si>
  <si>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</si>
  <si>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</si>
  <si>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</si>
  <si>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</si>
  <si>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</si>
  <si>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</si>
  <si>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</si>
  <si>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</si>
  <si>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</si>
  <si>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</si>
  <si>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</si>
  <si>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</si>
  <si>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</si>
  <si>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</si>
  <si>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</si>
  <si>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</si>
  <si>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</si>
  <si>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</si>
  <si>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</si>
  <si>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</si>
  <si>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</si>
  <si>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</si>
  <si>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</si>
  <si>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</si>
  <si>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</si>
  <si>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</si>
  <si>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</si>
  <si>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</si>
  <si>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</si>
  <si>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</si>
  <si>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</si>
  <si>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</si>
  <si>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</si>
  <si>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</si>
  <si>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</si>
  <si>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</si>
  <si>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</si>
  <si>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</si>
  <si>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</si>
  <si>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</si>
  <si>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</si>
  <si>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</si>
  <si>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</si>
  <si>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</si>
  <si>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</si>
  <si>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</si>
  <si>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</si>
  <si>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</si>
  <si>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</si>
  <si>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</si>
  <si>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</si>
  <si>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</si>
  <si>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</si>
  <si>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</si>
  <si>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</si>
  <si>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</si>
  <si>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</si>
  <si>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</si>
  <si>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</si>
  <si>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</si>
  <si>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</si>
  <si>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</si>
  <si>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</si>
  <si>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</si>
  <si>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</si>
  <si>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</si>
  <si>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</si>
  <si>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</si>
  <si>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</si>
  <si>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</si>
  <si>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</si>
  <si>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</si>
  <si>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</si>
  <si>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</si>
  <si>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</si>
  <si>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</si>
  <si>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</si>
  <si>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</si>
  <si>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</si>
  <si>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</si>
  <si>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</si>
  <si>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</si>
  <si>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</si>
  <si>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</si>
  <si>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</si>
  <si>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</si>
  <si>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</si>
  <si>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</si>
  <si>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</si>
  <si>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</si>
  <si>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</si>
  <si>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</si>
  <si>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</si>
  <si>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</si>
  <si>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</si>
  <si>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</si>
  <si>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</si>
  <si>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</si>
  <si>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</si>
  <si>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</si>
  <si>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</si>
  <si>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</si>
  <si>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</si>
  <si>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</si>
  <si>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</si>
  <si>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</si>
  <si>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</si>
  <si>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</si>
  <si>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</si>
  <si>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</si>
  <si>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</si>
  <si>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</si>
  <si>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</si>
  <si>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</si>
  <si>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</si>
  <si>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</si>
  <si>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</si>
  <si>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</si>
  <si>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</si>
  <si>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</si>
  <si>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</si>
  <si>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</si>
  <si>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</si>
  <si>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</si>
  <si>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</si>
  <si>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</si>
  <si>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</si>
  <si>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</si>
  <si>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</si>
  <si>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</si>
  <si>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</si>
  <si>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</si>
  <si>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</si>
  <si>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</si>
  <si>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</si>
  <si>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</si>
  <si>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</si>
  <si>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</si>
  <si>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</si>
  <si>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</si>
  <si>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</si>
  <si>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</si>
  <si>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</si>
  <si>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</si>
  <si>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</si>
  <si>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</si>
  <si>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</si>
  <si>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</si>
  <si>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</si>
  <si>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</si>
  <si>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</si>
  <si>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</si>
  <si>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</si>
  <si>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</si>
  <si>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</si>
  <si>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</si>
  <si>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</si>
  <si>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</si>
  <si>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</si>
  <si>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</si>
  <si>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</si>
  <si>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</si>
  <si>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</si>
  <si>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</si>
  <si>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</si>
  <si>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</si>
  <si>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</si>
  <si>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</si>
  <si>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</si>
  <si>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</si>
  <si>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</si>
  <si>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</si>
  <si>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</si>
  <si>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</si>
  <si>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</si>
  <si>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</si>
  <si>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</si>
  <si>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</si>
  <si>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</si>
  <si>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</si>
  <si>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</si>
  <si>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</si>
  <si>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</si>
  <si>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</si>
  <si>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</si>
  <si>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</si>
  <si>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</si>
  <si>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</si>
  <si>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</si>
  <si>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</si>
  <si>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</si>
  <si>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</si>
  <si>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</si>
  <si>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</si>
  <si>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</si>
  <si>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</si>
  <si>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</si>
  <si>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</si>
  <si>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</si>
  <si>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</si>
  <si>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</si>
  <si>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</si>
  <si>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</si>
  <si>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</si>
  <si>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</si>
  <si>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</si>
  <si>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</si>
  <si>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</si>
  <si>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</si>
  <si>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</si>
  <si>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</si>
  <si>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</si>
  <si>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</si>
  <si>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</si>
  <si>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</si>
  <si>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</si>
  <si>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</si>
  <si>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</si>
  <si>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</si>
  <si>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</si>
  <si>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</si>
  <si>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</si>
  <si>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</si>
  <si>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</si>
  <si>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</si>
  <si>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</si>
  <si>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</si>
  <si>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</si>
  <si>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</si>
  <si>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</si>
  <si>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</si>
  <si>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</si>
  <si>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</si>
  <si>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</si>
  <si>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</si>
  <si>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</si>
  <si>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</si>
  <si>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</si>
  <si>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</si>
  <si>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</si>
  <si>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</si>
  <si>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</si>
  <si>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</si>
  <si>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</si>
  <si>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</si>
  <si>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</si>
  <si>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</si>
  <si>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</si>
  <si>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</si>
  <si>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</si>
  <si>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</si>
  <si>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</si>
  <si>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</si>
  <si>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</si>
  <si>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</si>
  <si>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</si>
  <si>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</si>
  <si>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</si>
  <si>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</si>
  <si>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</si>
  <si>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</si>
  <si>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</si>
  <si>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</si>
  <si>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</si>
  <si>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</si>
  <si>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</si>
  <si>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</si>
  <si>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</si>
  <si>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</si>
  <si>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</si>
  <si>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</si>
  <si>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</si>
  <si>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</si>
  <si>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</si>
  <si>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</si>
  <si>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</si>
  <si>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</si>
  <si>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</si>
  <si>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</si>
  <si>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</si>
  <si>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</si>
  <si>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</si>
  <si>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</si>
  <si>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</si>
  <si>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</si>
  <si>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</si>
  <si>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</si>
  <si>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</si>
  <si>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</si>
  <si>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</si>
  <si>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</si>
  <si>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</si>
  <si>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</si>
  <si>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</si>
  <si>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</si>
  <si>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</si>
  <si>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</si>
  <si>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</si>
  <si>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</si>
  <si>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</si>
  <si>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</si>
  <si>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</si>
  <si>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</si>
  <si>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</si>
  <si>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</si>
  <si>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</si>
  <si>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</si>
  <si>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</si>
  <si>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</si>
  <si>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</si>
  <si>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</si>
  <si>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</si>
  <si>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</si>
  <si>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</si>
  <si>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</si>
  <si>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</si>
  <si>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</si>
  <si>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</si>
  <si>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</si>
  <si>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</si>
  <si>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</si>
  <si>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</si>
  <si>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</si>
  <si>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</si>
  <si>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</si>
  <si>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</si>
  <si>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</si>
  <si>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</si>
  <si>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</si>
  <si>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</si>
  <si>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</si>
  <si>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</si>
  <si>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</si>
  <si>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</si>
  <si>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</si>
  <si>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</si>
  <si>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</si>
  <si>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</si>
  <si>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</si>
  <si>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</si>
  <si>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</si>
  <si>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</si>
  <si>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</si>
  <si>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</si>
  <si>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</si>
  <si>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</si>
  <si>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</si>
  <si>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</si>
  <si>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</si>
  <si>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</si>
  <si>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</si>
  <si>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</si>
  <si>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</si>
  <si>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</si>
  <si>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</si>
  <si>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</si>
  <si>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</si>
  <si>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</si>
  <si>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</si>
  <si>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</si>
  <si>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</si>
  <si>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</si>
  <si>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</si>
  <si>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</si>
  <si>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</si>
  <si>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</si>
  <si>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</si>
  <si>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</si>
  <si>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</si>
  <si>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</si>
  <si>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</si>
  <si>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</si>
  <si>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</si>
  <si>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</si>
  <si>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</si>
  <si>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</si>
  <si>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</si>
  <si>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</si>
  <si>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</si>
  <si>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</si>
  <si>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</si>
  <si>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</si>
  <si>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</si>
  <si>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</si>
  <si>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</si>
  <si>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</si>
  <si>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</si>
  <si>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</si>
  <si>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</si>
  <si>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</si>
  <si>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</si>
  <si>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</si>
  <si>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</si>
  <si>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</si>
  <si>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</si>
  <si>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</si>
  <si>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</si>
  <si>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</si>
  <si>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</si>
  <si>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</si>
  <si>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</si>
  <si>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</si>
  <si>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</si>
  <si>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</si>
  <si>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</si>
  <si>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</si>
  <si>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</si>
  <si>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</si>
  <si>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</si>
  <si>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</si>
  <si>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</si>
  <si>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</si>
  <si>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</si>
  <si>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</si>
  <si>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</si>
  <si>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</si>
  <si>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</si>
  <si>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</si>
  <si>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</si>
  <si>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</si>
  <si>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</si>
  <si>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</si>
  <si>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</si>
  <si>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</si>
  <si>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</si>
  <si>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</si>
  <si>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</si>
  <si>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</si>
  <si>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</si>
  <si>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</si>
  <si>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</si>
  <si>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</si>
  <si>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</si>
  <si>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</si>
  <si>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</si>
  <si>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</si>
  <si>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</si>
  <si>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</si>
  <si>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</si>
  <si>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</si>
  <si>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</si>
  <si>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</si>
  <si>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</si>
  <si>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</si>
  <si>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</si>
  <si>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</si>
  <si>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</si>
  <si>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</si>
  <si>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</si>
  <si>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</si>
  <si>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</si>
  <si>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</si>
  <si>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</si>
  <si>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</si>
  <si>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</si>
  <si>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</si>
  <si>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</si>
  <si>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</si>
  <si>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</si>
  <si>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</si>
  <si>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</si>
  <si>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</si>
  <si>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</si>
  <si>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</si>
  <si>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</si>
  <si>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</si>
  <si>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</si>
  <si>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</si>
  <si>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</si>
  <si>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</si>
  <si>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</si>
  <si>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</si>
  <si>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</si>
  <si>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</si>
  <si>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</si>
  <si>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</si>
  <si>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</si>
  <si>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</si>
  <si>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</si>
  <si>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</si>
  <si>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</si>
  <si>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</si>
  <si>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</si>
  <si>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</si>
  <si>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</si>
  <si>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</si>
  <si>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</si>
  <si>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</si>
  <si>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</si>
  <si>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</si>
  <si>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</si>
  <si>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</si>
  <si>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</si>
  <si>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</si>
  <si>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</si>
  <si>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</si>
  <si>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</si>
  <si>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</si>
  <si>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</si>
  <si>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</si>
  <si>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</si>
  <si>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</si>
  <si>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</si>
  <si>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</si>
  <si>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</si>
  <si>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</si>
  <si>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</si>
  <si>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</si>
  <si>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</si>
  <si>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</si>
  <si>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</si>
  <si>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</si>
  <si>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</si>
  <si>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</si>
  <si>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</si>
  <si>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</si>
  <si>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</si>
  <si>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</si>
  <si>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</si>
  <si>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</si>
  <si>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</si>
  <si>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</si>
  <si>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</si>
  <si>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</si>
  <si>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</si>
  <si>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</si>
  <si>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</si>
  <si>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</si>
  <si>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</si>
  <si>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</si>
  <si>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</si>
  <si>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</si>
  <si>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</si>
  <si>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</si>
  <si>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</si>
  <si>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</si>
  <si>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</si>
  <si>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</si>
  <si>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</si>
  <si>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</si>
  <si>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</si>
  <si>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</si>
  <si>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</si>
  <si>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</si>
  <si>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</si>
  <si>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</si>
  <si>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</si>
  <si>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</si>
  <si>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</si>
  <si>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</si>
  <si>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</si>
  <si>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</si>
  <si>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</si>
  <si>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</si>
  <si>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</si>
  <si>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</si>
  <si>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</si>
  <si>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</si>
  <si>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</si>
  <si>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</si>
  <si>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</si>
  <si>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</si>
  <si>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</si>
  <si>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</si>
  <si>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</si>
  <si>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</si>
  <si>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</si>
  <si>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</si>
  <si>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</si>
  <si>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</si>
  <si>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</si>
  <si>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</si>
  <si>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</si>
  <si>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</si>
  <si>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</si>
  <si>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</si>
  <si>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</si>
  <si>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</si>
  <si>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</si>
  <si>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</si>
  <si>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</si>
  <si>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</si>
  <si>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</si>
  <si>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</si>
  <si>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</si>
  <si>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</si>
  <si>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</si>
  <si>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</si>
  <si>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</si>
  <si>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</si>
  <si>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</si>
  <si>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</si>
  <si>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</si>
  <si>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</si>
  <si>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</si>
  <si>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</si>
  <si>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</si>
  <si>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</si>
  <si>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</si>
  <si>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</si>
  <si>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</si>
  <si>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</si>
  <si>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</si>
  <si>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</si>
  <si>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</si>
  <si>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</si>
  <si>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</si>
  <si>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</si>
  <si>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</si>
  <si>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</si>
  <si>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</si>
  <si>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</si>
  <si>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</si>
  <si>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</si>
  <si>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</si>
  <si>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</si>
  <si>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</si>
  <si>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</si>
  <si>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</si>
  <si>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</si>
  <si>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</si>
  <si>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</si>
  <si>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</si>
  <si>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</si>
  <si>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</si>
  <si>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</si>
  <si>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</si>
  <si>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</si>
  <si>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</si>
  <si>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</si>
  <si>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</si>
  <si>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</si>
  <si>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</si>
  <si>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</si>
  <si>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</si>
  <si>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</si>
  <si>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</si>
  <si>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</si>
  <si>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</si>
  <si>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</si>
  <si>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</si>
  <si>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</si>
  <si>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</si>
  <si>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</si>
  <si>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</si>
  <si>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</si>
  <si>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</si>
  <si>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</si>
  <si>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</si>
  <si>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</si>
  <si>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</si>
  <si>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</si>
  <si>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</si>
  <si>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</si>
  <si>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</si>
  <si>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</si>
  <si>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</si>
  <si>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</si>
  <si>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</si>
  <si>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</si>
  <si>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</si>
  <si>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</si>
  <si>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</si>
  <si>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</si>
  <si>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</si>
  <si>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</si>
  <si>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</si>
  <si>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</si>
  <si>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</si>
  <si>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</si>
  <si>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</si>
  <si>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</si>
  <si>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</si>
  <si>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</si>
  <si>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</si>
  <si>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</si>
  <si>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</si>
  <si>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</si>
  <si>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</si>
  <si>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</si>
  <si>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</si>
  <si>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</si>
  <si>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</si>
  <si>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</si>
  <si>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</si>
  <si>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</si>
  <si>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</si>
  <si>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</si>
  <si>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</si>
  <si>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</si>
  <si>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</si>
  <si>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</si>
  <si>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</si>
  <si>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</si>
  <si>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</si>
  <si>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</si>
  <si>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</si>
  <si>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</si>
  <si>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</si>
  <si>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</si>
  <si>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</si>
  <si>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</si>
  <si>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</si>
  <si>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</si>
  <si>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</si>
  <si>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</si>
  <si>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</si>
  <si>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</si>
  <si>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</si>
  <si>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</si>
  <si>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</si>
  <si>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</si>
  <si>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</si>
  <si>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</si>
  <si>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</si>
  <si>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</si>
  <si>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</si>
  <si>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</si>
  <si>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</si>
  <si>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</si>
  <si>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</si>
  <si>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</si>
  <si>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</si>
  <si>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</si>
  <si>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</si>
  <si>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</si>
  <si>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</si>
  <si>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</si>
  <si>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</si>
  <si>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</si>
  <si>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</si>
  <si>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</si>
  <si>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</si>
  <si>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</si>
  <si>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</si>
  <si>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</si>
  <si>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</si>
  <si>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</si>
  <si>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</si>
  <si>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</si>
  <si>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</si>
  <si>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</si>
  <si>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</si>
  <si>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</si>
  <si>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</si>
  <si>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</si>
  <si>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</si>
  <si>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</si>
  <si>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</si>
  <si>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</si>
  <si>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</si>
  <si>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</si>
  <si>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</si>
  <si>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</si>
  <si>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</si>
  <si>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</si>
  <si>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</si>
  <si>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</si>
  <si>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</si>
  <si>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</si>
  <si>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</si>
  <si>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</si>
  <si>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</si>
  <si>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</si>
  <si>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</si>
  <si>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</si>
  <si>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</si>
  <si>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</si>
  <si>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</si>
  <si>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</si>
  <si>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</si>
  <si>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</si>
  <si>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</si>
  <si>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</si>
  <si>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</si>
  <si>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</si>
  <si>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</si>
  <si>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</si>
  <si>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</si>
  <si>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</si>
  <si>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</si>
  <si>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</si>
  <si>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</si>
  <si>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</si>
  <si>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</si>
  <si>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</si>
  <si>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</si>
  <si>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</si>
  <si>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</si>
  <si>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</si>
  <si>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</si>
  <si>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</si>
  <si>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</si>
  <si>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</si>
  <si>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</si>
  <si>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</si>
  <si>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</si>
  <si>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</si>
  <si>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</si>
  <si>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</si>
  <si>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</si>
  <si>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</si>
  <si>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</si>
  <si>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</si>
  <si>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</si>
  <si>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</si>
  <si>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</si>
  <si>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</si>
  <si>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</si>
  <si>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</si>
  <si>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</si>
  <si>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</si>
  <si>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</si>
  <si>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</si>
  <si>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</si>
  <si>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</si>
  <si>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</si>
  <si>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</si>
  <si>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</si>
  <si>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</si>
  <si>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</si>
  <si>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</si>
  <si>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</si>
  <si>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</si>
  <si>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</si>
  <si>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</si>
  <si>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</si>
  <si>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</si>
  <si>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</si>
  <si>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</si>
  <si>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</si>
  <si>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</si>
  <si>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</si>
  <si>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</si>
  <si>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</si>
  <si>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</si>
  <si>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</si>
  <si>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</si>
  <si>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</si>
  <si>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</si>
  <si>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</si>
  <si>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</si>
  <si>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</si>
  <si>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</si>
  <si>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</si>
  <si>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</si>
  <si>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</si>
  <si>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</si>
  <si>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</si>
  <si>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</si>
  <si>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</si>
  <si>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</si>
  <si>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</si>
  <si>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</si>
  <si>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</si>
  <si>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</si>
  <si>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</si>
  <si>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</si>
  <si>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</si>
  <si>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</si>
  <si>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</si>
  <si>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</si>
  <si>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</si>
  <si>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</si>
  <si>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</si>
  <si>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</si>
  <si>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</si>
  <si>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</si>
  <si>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</si>
  <si>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</si>
  <si>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</si>
  <si>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</si>
  <si>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</si>
  <si>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</si>
  <si>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</si>
  <si>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</si>
  <si>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</si>
  <si>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</si>
  <si>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</si>
  <si>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</si>
  <si>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</si>
  <si>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</si>
  <si>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</si>
  <si>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</si>
  <si>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</si>
  <si>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</si>
  <si>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</si>
  <si>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</si>
  <si>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</si>
  <si>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</si>
  <si>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</si>
  <si>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</si>
  <si>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</si>
  <si>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</si>
  <si>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</si>
  <si>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</si>
  <si>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</si>
  <si>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</si>
  <si>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</si>
  <si>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</si>
  <si>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</si>
  <si>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</si>
  <si>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</si>
  <si>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</si>
  <si>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</si>
  <si>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</si>
  <si>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</si>
  <si>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</si>
  <si>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</si>
  <si>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</si>
  <si>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</si>
  <si>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</si>
  <si>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</si>
  <si>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</si>
  <si>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</si>
  <si>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</si>
  <si>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</si>
  <si>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</si>
  <si>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</si>
  <si>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</si>
  <si>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</si>
  <si>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</si>
  <si>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</si>
  <si>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</si>
  <si>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</si>
  <si>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</si>
  <si>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</si>
  <si>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</si>
  <si>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</si>
  <si>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</si>
  <si>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</si>
  <si>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</si>
  <si>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</si>
  <si>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</si>
  <si>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</si>
  <si>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</si>
  <si>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</si>
  <si>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</si>
  <si>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</si>
  <si>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</si>
  <si>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</si>
  <si>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</si>
  <si>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</si>
  <si>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</si>
  <si>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</si>
  <si>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</si>
  <si>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</si>
  <si>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</si>
  <si>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</si>
  <si>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</si>
  <si>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</si>
  <si>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</si>
  <si>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</si>
  <si>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</si>
  <si>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</si>
  <si>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</si>
  <si>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</si>
  <si>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</si>
  <si>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</si>
  <si>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</si>
  <si>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</si>
  <si>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</si>
  <si>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</si>
  <si>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</si>
  <si>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</si>
  <si>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</si>
  <si>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</si>
  <si>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</si>
  <si>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</si>
  <si>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</si>
  <si>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</si>
  <si>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</si>
  <si>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</si>
  <si>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</si>
  <si>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</si>
  <si>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</si>
  <si>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</si>
  <si>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</si>
  <si>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</si>
  <si>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</si>
  <si>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</si>
  <si>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</si>
  <si>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</si>
  <si>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</si>
  <si>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</si>
  <si>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</si>
  <si>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</si>
  <si>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</si>
  <si>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</si>
  <si>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</si>
  <si>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</si>
  <si>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</si>
  <si>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</si>
  <si>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</si>
  <si>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</si>
  <si>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</si>
  <si>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</si>
  <si>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</si>
  <si>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</si>
  <si>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</si>
  <si>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</si>
  <si>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</si>
  <si>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</si>
  <si>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</si>
  <si>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</si>
  <si>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</si>
  <si>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</si>
  <si>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</si>
  <si>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</si>
  <si>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</si>
  <si>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</si>
  <si>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</si>
  <si>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</si>
  <si>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</si>
  <si>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</si>
  <si>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</si>
  <si>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</si>
  <si>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</si>
  <si>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</si>
  <si>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</si>
  <si>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</si>
  <si>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</si>
  <si>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</si>
  <si>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</si>
  <si>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</si>
  <si>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</si>
  <si>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</si>
  <si>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</si>
  <si>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</si>
  <si>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</si>
  <si>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</si>
  <si>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</si>
  <si>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</si>
  <si>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</si>
  <si>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</si>
  <si>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</si>
  <si>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</si>
  <si>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</si>
  <si>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</si>
  <si>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</si>
  <si>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</si>
  <si>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</si>
  <si>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</si>
  <si>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</si>
  <si>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</si>
  <si>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</si>
  <si>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</si>
  <si>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</si>
  <si>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</si>
  <si>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</si>
  <si>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</si>
  <si>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</si>
  <si>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</si>
  <si>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</si>
  <si>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</si>
  <si>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</si>
  <si>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</si>
  <si>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</si>
  <si>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</si>
  <si>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</si>
  <si>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</si>
  <si>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</si>
  <si>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</si>
  <si>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</si>
  <si>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</si>
  <si>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</si>
  <si>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</si>
  <si>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</si>
  <si>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</si>
  <si>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</si>
  <si>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</si>
  <si>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</si>
  <si>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</si>
  <si>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</si>
  <si>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</si>
  <si>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</si>
  <si>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</si>
  <si>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</si>
  <si>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</si>
  <si>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</si>
  <si>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</si>
  <si>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</si>
  <si>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</si>
  <si>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</si>
  <si>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</si>
  <si>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</si>
  <si>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</si>
  <si>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</si>
  <si>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</si>
  <si>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</si>
  <si>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</si>
  <si>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</si>
  <si>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</si>
  <si>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</si>
  <si>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</si>
  <si>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</si>
  <si>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</si>
  <si>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</si>
  <si>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</si>
  <si>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</si>
  <si>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</si>
  <si>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</si>
  <si>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</si>
  <si>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</si>
  <si>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</si>
  <si>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</si>
  <si>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</si>
  <si>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</si>
  <si>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</si>
  <si>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</si>
  <si>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</si>
  <si>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</si>
  <si>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</si>
  <si>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</si>
  <si>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</si>
  <si>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</si>
  <si>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</si>
  <si>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</si>
  <si>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</si>
  <si>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</si>
  <si>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</si>
  <si>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</si>
  <si>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</si>
  <si>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</si>
  <si>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</si>
  <si>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</si>
  <si>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</si>
  <si>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</si>
  <si>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</si>
  <si>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</si>
  <si>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</si>
  <si>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</si>
  <si>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</si>
  <si>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</si>
  <si>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</si>
  <si>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</si>
  <si>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</si>
  <si>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</si>
  <si>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</si>
  <si>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</si>
  <si>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</si>
  <si>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</si>
  <si>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</si>
  <si>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</si>
  <si>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</si>
  <si>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</si>
  <si>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</si>
  <si>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</si>
  <si>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</si>
  <si>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</si>
  <si>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</si>
  <si>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</si>
  <si>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</si>
  <si>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</si>
  <si>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</si>
  <si>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</si>
  <si>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</si>
  <si>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</si>
  <si>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</si>
  <si>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</si>
  <si>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</si>
  <si>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</si>
  <si>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</si>
  <si>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</si>
  <si>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</si>
  <si>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</si>
  <si>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</si>
  <si>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</si>
  <si>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</si>
  <si>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</si>
  <si>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</si>
  <si>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</si>
  <si>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</si>
  <si>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</si>
  <si>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</si>
  <si>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</si>
  <si>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</si>
  <si>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</si>
  <si>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</si>
  <si>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</si>
  <si>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</si>
  <si>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</si>
  <si>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</si>
  <si>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</si>
  <si>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</si>
  <si>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</si>
  <si>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</si>
  <si>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</si>
  <si>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</si>
  <si>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</si>
  <si>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</si>
  <si>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</si>
  <si>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</si>
  <si>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</si>
  <si>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</si>
  <si>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</si>
  <si>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</si>
  <si>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</si>
  <si>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</si>
  <si>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</si>
  <si>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</si>
  <si>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</si>
  <si>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</si>
  <si>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</si>
  <si>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</si>
  <si>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</si>
  <si>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</si>
  <si>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</si>
  <si>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</si>
  <si>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</si>
  <si>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</si>
  <si>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</si>
  <si>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</si>
  <si>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</si>
  <si>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</si>
  <si>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</si>
  <si>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</si>
  <si>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</si>
  <si>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</si>
  <si>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</si>
  <si>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</si>
  <si>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</si>
  <si>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</si>
  <si>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</si>
  <si>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</si>
  <si>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</si>
  <si>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</si>
  <si>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</si>
  <si>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</si>
  <si>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</si>
  <si>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</si>
  <si>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</si>
  <si>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</si>
  <si>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</si>
  <si>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</si>
  <si>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</si>
  <si>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</si>
  <si>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</si>
  <si>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</si>
  <si>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</si>
  <si>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</si>
  <si>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</si>
  <si>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</si>
  <si>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</si>
  <si>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</si>
  <si>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</si>
  <si>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</si>
  <si>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</si>
  <si>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</si>
  <si>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</si>
  <si>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</si>
  <si>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</si>
  <si>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</si>
  <si>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</si>
  <si>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</si>
  <si>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</si>
  <si>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</si>
  <si>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</si>
  <si>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</si>
  <si>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</si>
  <si>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</si>
  <si>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</si>
  <si>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</si>
  <si>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</si>
  <si>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</si>
  <si>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</si>
  <si>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</si>
  <si>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</si>
  <si>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</si>
  <si>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</si>
  <si>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</si>
  <si>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</si>
  <si>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</si>
  <si>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</si>
  <si>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</si>
  <si>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</si>
  <si>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</si>
  <si>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</si>
  <si>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</si>
  <si>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</si>
  <si>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</si>
  <si>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</si>
  <si>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</si>
  <si>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</si>
  <si>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</si>
  <si>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</si>
  <si>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</si>
  <si>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</si>
  <si>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</si>
  <si>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</si>
  <si>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</si>
  <si>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</si>
  <si>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</si>
  <si>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</si>
  <si>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</si>
  <si>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</si>
  <si>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</si>
  <si>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</si>
  <si>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</si>
  <si>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</si>
  <si>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</si>
  <si>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</si>
  <si>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</si>
  <si>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</si>
  <si>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</si>
  <si>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</si>
  <si>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</si>
  <si>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</si>
  <si>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</si>
  <si>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</si>
  <si>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</si>
  <si>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</si>
  <si>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</si>
  <si>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</si>
  <si>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</si>
  <si>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</si>
  <si>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</si>
  <si>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</si>
  <si>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</si>
  <si>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</si>
  <si>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</si>
  <si>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</si>
  <si>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</si>
  <si>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</si>
  <si>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</si>
  <si>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</si>
  <si>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</si>
  <si>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</si>
  <si>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</si>
  <si>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</si>
  <si>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</si>
  <si>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</si>
  <si>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</si>
  <si>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</si>
  <si>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</si>
  <si>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</si>
  <si>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</si>
  <si>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</si>
  <si>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</si>
  <si>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</si>
  <si>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</si>
  <si>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</si>
  <si>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</si>
  <si>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</si>
  <si>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</si>
  <si>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</si>
  <si>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</si>
  <si>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</si>
  <si>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</si>
  <si>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</si>
  <si>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</si>
  <si>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</si>
  <si>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</si>
  <si>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</si>
  <si>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</si>
  <si>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</si>
  <si>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</si>
  <si>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</si>
  <si>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</si>
  <si>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</si>
  <si>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</si>
  <si>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</si>
  <si>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</si>
  <si>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</si>
  <si>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</si>
  <si>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</si>
  <si>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</si>
  <si>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</si>
  <si>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</si>
  <si>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</si>
  <si>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</si>
  <si>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</si>
  <si>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</si>
  <si>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</si>
  <si>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</si>
  <si>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</si>
  <si>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</si>
  <si>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</si>
  <si>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</si>
  <si>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</si>
  <si>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</si>
  <si>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</si>
  <si>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</si>
  <si>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</si>
  <si>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</si>
  <si>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</si>
  <si>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</si>
  <si>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</si>
  <si>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</si>
  <si>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</si>
  <si>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</si>
  <si>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</si>
  <si>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</si>
  <si>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</si>
  <si>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</si>
  <si>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</si>
  <si>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</si>
  <si>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</si>
  <si>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</si>
  <si>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</si>
  <si>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</si>
  <si>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</si>
  <si>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</si>
  <si>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</si>
  <si>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</si>
  <si>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</si>
  <si>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</si>
  <si>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</si>
  <si>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</si>
  <si>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</si>
  <si>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</si>
  <si>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</si>
  <si>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</si>
  <si>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</si>
  <si>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</si>
  <si>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</si>
  <si>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</si>
  <si>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</si>
  <si>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</si>
  <si>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</si>
  <si>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</si>
  <si>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</si>
  <si>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</si>
  <si>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</si>
  <si>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</si>
  <si>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</si>
  <si>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</si>
  <si>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</si>
  <si>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</si>
  <si>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</si>
  <si>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</si>
  <si>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</si>
  <si>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</si>
  <si>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</si>
  <si>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</si>
  <si>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</si>
  <si>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</si>
  <si>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</si>
  <si>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</si>
  <si>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</si>
  <si>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</si>
  <si>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</si>
  <si>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</si>
  <si>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</si>
  <si>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</si>
  <si>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</si>
  <si>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</si>
  <si>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</si>
  <si>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</si>
  <si>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</si>
  <si>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</si>
  <si>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</si>
  <si>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</si>
  <si>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</si>
  <si>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</si>
  <si>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</si>
  <si>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</si>
  <si>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</si>
  <si>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</si>
  <si>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</si>
  <si>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</si>
  <si>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</si>
  <si>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</si>
  <si>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</si>
  <si>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</si>
  <si>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</si>
  <si>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</si>
  <si>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</si>
  <si>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</si>
  <si>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</si>
  <si>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</si>
  <si>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</si>
  <si>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</si>
  <si>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</si>
  <si>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</si>
  <si>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</si>
  <si>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</si>
  <si>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</si>
  <si>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</si>
  <si>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</si>
  <si>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</si>
  <si>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</si>
  <si>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</si>
  <si>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</si>
  <si>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</si>
  <si>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</si>
  <si>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</si>
  <si>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</si>
  <si>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</si>
  <si>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</si>
  <si>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</si>
  <si>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</si>
  <si>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</si>
  <si>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</si>
  <si>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</si>
  <si>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</si>
  <si>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</si>
  <si>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</si>
  <si>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</si>
  <si>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</si>
  <si>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</si>
  <si>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</si>
  <si>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</si>
  <si>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</si>
  <si>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</si>
  <si>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</si>
  <si>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</si>
  <si>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</si>
  <si>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</si>
  <si>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</si>
  <si>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</si>
  <si>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</si>
  <si>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</si>
  <si>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</si>
  <si>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</si>
  <si>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</si>
  <si>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</si>
  <si>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</si>
  <si>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</si>
  <si>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</si>
  <si>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</si>
  <si>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</si>
  <si>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</si>
  <si>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</si>
  <si>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</si>
  <si>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</si>
  <si>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</si>
  <si>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</si>
  <si>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</si>
  <si>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</si>
  <si>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</si>
  <si>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</si>
  <si>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</si>
  <si>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</si>
  <si>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</si>
  <si>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</si>
  <si>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</si>
  <si>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</si>
  <si>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</si>
  <si>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</si>
  <si>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</si>
  <si>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</si>
  <si>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</si>
  <si>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</si>
  <si>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</si>
  <si>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</si>
  <si>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</si>
  <si>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</si>
  <si>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</si>
  <si>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</si>
  <si>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</si>
  <si>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</si>
  <si>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</si>
  <si>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</si>
  <si>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</si>
  <si>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</si>
  <si>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</si>
  <si>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</si>
  <si>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</si>
  <si>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</si>
  <si>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</si>
  <si>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</si>
  <si>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</si>
  <si>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</si>
  <si>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</si>
  <si>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</si>
  <si>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</si>
  <si>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</si>
  <si>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</si>
  <si>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</si>
  <si>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</si>
  <si>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</si>
  <si>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</si>
  <si>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</si>
  <si>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</si>
  <si>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</si>
  <si>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</si>
  <si>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</si>
  <si>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</si>
  <si>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</si>
  <si>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</si>
  <si>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</si>
  <si>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</si>
  <si>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</si>
  <si>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</si>
  <si>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</si>
  <si>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</si>
  <si>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</si>
  <si>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</si>
  <si>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</si>
  <si>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</si>
  <si>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</si>
  <si>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</si>
  <si>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</si>
  <si>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</si>
  <si>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</si>
  <si>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</si>
  <si>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</si>
  <si>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</si>
  <si>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</si>
  <si>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</si>
  <si>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</si>
  <si>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</si>
  <si>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</si>
  <si>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</si>
  <si>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</si>
  <si>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</si>
  <si>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</si>
  <si>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</si>
  <si>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</si>
  <si>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</si>
  <si>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</si>
  <si>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</si>
  <si>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</si>
  <si>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</si>
  <si>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</si>
  <si>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</si>
  <si>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</si>
  <si>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</si>
  <si>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</si>
  <si>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</si>
  <si>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</si>
  <si>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</si>
  <si>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</si>
  <si>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</si>
  <si>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</si>
  <si>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</si>
  <si>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</si>
  <si>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</si>
  <si>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</si>
  <si>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</si>
  <si>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</si>
  <si>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</si>
  <si>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</si>
  <si>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</si>
  <si>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</si>
  <si>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</si>
  <si>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</si>
  <si>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</si>
  <si>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</si>
  <si>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</si>
  <si>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</si>
  <si>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</si>
  <si>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</si>
  <si>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</si>
  <si>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</si>
  <si>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</si>
  <si>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</si>
  <si>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</si>
  <si>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</si>
  <si>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</si>
  <si>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</si>
  <si>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</si>
  <si>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</si>
  <si>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</si>
  <si>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</si>
  <si>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</si>
  <si>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</si>
  <si>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</si>
  <si>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</si>
  <si>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</si>
  <si>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</si>
  <si>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</si>
  <si>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</si>
  <si>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</si>
  <si>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</si>
  <si>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</si>
  <si>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</si>
  <si>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</si>
  <si>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</si>
  <si>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</si>
  <si>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</si>
  <si>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</si>
  <si>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</si>
  <si>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</si>
  <si>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</si>
  <si>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</si>
  <si>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</si>
  <si>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</si>
  <si>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</si>
  <si>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</si>
  <si>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</si>
  <si>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</si>
  <si>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</si>
  <si>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</si>
  <si>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</si>
  <si>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</si>
  <si>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</si>
  <si>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</si>
  <si>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</si>
  <si>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</si>
  <si>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</si>
  <si>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</si>
  <si>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</si>
  <si>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</si>
  <si>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</si>
  <si>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</si>
  <si>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</si>
  <si>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</si>
  <si>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</si>
  <si>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</si>
  <si>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</si>
  <si>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</si>
  <si>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</si>
  <si>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</si>
  <si>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</si>
  <si>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</si>
  <si>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</si>
  <si>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</si>
  <si>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</si>
  <si>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</si>
  <si>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</si>
  <si>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</si>
  <si>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</si>
  <si>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</si>
  <si>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</si>
  <si>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</si>
  <si>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</si>
  <si>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</si>
  <si>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</si>
  <si>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</si>
  <si>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</si>
  <si>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</si>
  <si>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</si>
  <si>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</si>
  <si>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</si>
  <si>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</si>
  <si>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</si>
  <si>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</si>
  <si>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</si>
  <si>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</si>
  <si>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</si>
  <si>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</si>
  <si>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</si>
  <si>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</si>
  <si>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</si>
  <si>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</si>
  <si>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</si>
  <si>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</si>
  <si>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</si>
  <si>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</si>
  <si>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</si>
  <si>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</si>
  <si>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</si>
  <si>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</si>
  <si>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</si>
  <si>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</si>
  <si>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</si>
  <si>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</si>
  <si>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</si>
  <si>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</si>
  <si>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</si>
  <si>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</si>
  <si>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</si>
  <si>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</si>
  <si>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</si>
  <si>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</si>
  <si>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</si>
  <si>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</si>
  <si>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</si>
  <si>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</si>
  <si>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</si>
  <si>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</si>
  <si>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</si>
  <si>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</si>
  <si>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</si>
  <si>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</si>
  <si>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</si>
  <si>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</si>
  <si>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</si>
  <si>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</si>
  <si>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</si>
  <si>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</si>
  <si>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</si>
  <si>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</si>
  <si>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</si>
  <si>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</si>
  <si>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</si>
  <si>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</si>
  <si>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</si>
  <si>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</si>
  <si>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</si>
  <si>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</si>
  <si>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</si>
  <si>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</si>
  <si>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</si>
  <si>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</si>
  <si>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</si>
  <si>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</si>
  <si>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</si>
  <si>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</si>
  <si>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</si>
  <si>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</si>
  <si>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</si>
  <si>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</si>
  <si>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</si>
  <si>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</si>
  <si>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</si>
  <si>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</si>
  <si>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</si>
  <si>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</si>
  <si>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</si>
  <si>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</si>
  <si>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</si>
  <si>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</si>
  <si>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</si>
  <si>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</si>
  <si>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</si>
  <si>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</si>
  <si>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</si>
  <si>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</si>
  <si>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</si>
  <si>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</si>
  <si>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</si>
  <si>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</si>
  <si>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</si>
  <si>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</si>
  <si>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</si>
  <si>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</si>
  <si>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</si>
  <si>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</si>
  <si>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</si>
  <si>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</si>
  <si>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</si>
  <si>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</si>
  <si>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</si>
  <si>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</si>
  <si>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</si>
  <si>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</si>
  <si>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</si>
  <si>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</si>
  <si>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</si>
  <si>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</si>
  <si>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</si>
  <si>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</si>
  <si>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</si>
  <si>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</si>
  <si>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</si>
  <si>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</si>
  <si>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</si>
  <si>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</si>
  <si>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</si>
  <si>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</si>
  <si>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</si>
  <si>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</si>
  <si>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</si>
  <si>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</si>
  <si>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</si>
  <si>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</si>
  <si>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</si>
  <si>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</si>
  <si>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</si>
  <si>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</si>
  <si>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</si>
  <si>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</si>
  <si>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</si>
  <si>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</si>
  <si>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</si>
  <si>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</si>
  <si>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</si>
  <si>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</si>
  <si>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</si>
  <si>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</si>
  <si>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</si>
  <si>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</si>
  <si>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</si>
  <si>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</si>
  <si>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</si>
  <si>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</si>
  <si>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</si>
  <si>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</si>
  <si>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</si>
  <si>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</si>
  <si>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</si>
  <si>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</si>
  <si>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</si>
  <si>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</si>
  <si>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</si>
  <si>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</si>
  <si>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</si>
  <si>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</si>
  <si>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</si>
  <si>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</si>
  <si>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</si>
  <si>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</si>
  <si>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</si>
  <si>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</si>
  <si>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</si>
  <si>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</si>
  <si>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</si>
  <si>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</si>
  <si>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</si>
  <si>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</si>
  <si>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</si>
  <si>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</si>
  <si>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</si>
  <si>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</si>
  <si>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</si>
  <si>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</si>
  <si>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</si>
  <si>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</si>
  <si>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</si>
  <si>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</si>
  <si>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</si>
  <si>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</si>
  <si>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</si>
  <si>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</si>
  <si>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</si>
  <si>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</si>
  <si>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</si>
  <si>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</si>
  <si>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</si>
  <si>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</si>
  <si>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</si>
  <si>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</si>
  <si>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</si>
  <si>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</si>
  <si>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</si>
  <si>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</si>
  <si>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</si>
  <si>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</si>
  <si>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</si>
  <si>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</si>
  <si>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</si>
  <si>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</si>
  <si>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</si>
  <si>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</si>
  <si>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</si>
  <si>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</si>
  <si>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</si>
  <si>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</si>
  <si>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</si>
  <si>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</si>
  <si>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</si>
  <si>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</si>
  <si>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</si>
  <si>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</si>
  <si>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</si>
  <si>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</si>
  <si>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</si>
  <si>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</si>
  <si>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</si>
  <si>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</si>
  <si>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</si>
  <si>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</si>
  <si>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</si>
  <si>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</si>
  <si>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</si>
  <si>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</si>
  <si>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</si>
  <si>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</si>
  <si>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</si>
  <si>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</si>
  <si>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</si>
  <si>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</si>
  <si>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</si>
  <si>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</si>
  <si>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</si>
  <si>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</si>
  <si>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</si>
  <si>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</si>
  <si>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</si>
  <si>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</si>
  <si>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</si>
  <si>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</si>
  <si>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</si>
  <si>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</si>
  <si>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</si>
  <si>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</si>
  <si>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</si>
  <si>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</si>
  <si>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</si>
  <si>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</si>
  <si>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</si>
  <si>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</si>
  <si>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</si>
  <si>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</si>
  <si>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</si>
  <si>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</si>
  <si>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</si>
  <si>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</si>
  <si>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</si>
  <si>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</si>
  <si>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</si>
  <si>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</si>
  <si>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</si>
  <si>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</si>
  <si>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</si>
  <si>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</si>
  <si>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</si>
  <si>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</si>
  <si>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</si>
  <si>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</si>
  <si>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</si>
  <si>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</si>
  <si>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</si>
  <si>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</si>
  <si>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</si>
  <si>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</si>
  <si>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</si>
  <si>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</si>
  <si>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</si>
  <si>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</si>
  <si>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</si>
  <si>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</si>
  <si>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</si>
  <si>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</si>
  <si>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</si>
  <si>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</si>
  <si>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</si>
  <si>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</si>
  <si>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</si>
  <si>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</si>
  <si>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</si>
  <si>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</si>
  <si>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</si>
  <si>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</si>
  <si>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</si>
  <si>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</si>
  <si>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</si>
  <si>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</si>
  <si>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</si>
  <si>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</si>
  <si>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</si>
  <si>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</si>
  <si>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</si>
  <si>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</si>
  <si>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</si>
  <si>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</si>
  <si>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</si>
  <si>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</si>
  <si>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</si>
  <si>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</si>
  <si>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</si>
  <si>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</si>
  <si>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</si>
  <si>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</si>
  <si>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</si>
  <si>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</si>
  <si>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</si>
  <si>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</si>
  <si>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</si>
  <si>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</si>
  <si>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</si>
  <si>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</si>
  <si>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</si>
  <si>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</si>
  <si>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</si>
  <si>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</si>
  <si>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</si>
  <si>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</si>
  <si>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</si>
  <si>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</si>
  <si>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</si>
  <si>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</si>
  <si>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</si>
  <si>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</si>
  <si>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</si>
  <si>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</si>
  <si>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</si>
  <si>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</si>
  <si>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</si>
  <si>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</si>
  <si>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</si>
  <si>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</si>
  <si>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</si>
  <si>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</si>
  <si>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</si>
  <si>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</si>
  <si>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</si>
  <si>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</si>
  <si>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</si>
  <si>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</si>
  <si>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</si>
  <si>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</si>
  <si>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</si>
  <si>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</si>
  <si>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</si>
  <si>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</si>
  <si>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</si>
  <si>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</si>
  <si>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</si>
  <si>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</si>
  <si>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</si>
  <si>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</si>
  <si>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</si>
  <si>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</si>
  <si>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</si>
  <si>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</si>
  <si>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</si>
  <si>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</si>
  <si>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</si>
  <si>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</si>
  <si>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</si>
  <si>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</si>
  <si>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</si>
  <si>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</si>
  <si>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</si>
  <si>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</si>
  <si>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</si>
  <si>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</si>
  <si>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</si>
  <si>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</si>
  <si>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</si>
  <si>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</si>
  <si>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</si>
  <si>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</si>
  <si>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</si>
  <si>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</si>
  <si>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</si>
  <si>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</si>
  <si>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</si>
  <si>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</si>
  <si>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</si>
  <si>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</si>
  <si>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</si>
  <si>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</si>
  <si>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</si>
  <si>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</si>
  <si>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</si>
  <si>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</si>
  <si>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</si>
  <si>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</si>
  <si>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</si>
  <si>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</si>
  <si>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</si>
  <si>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</si>
  <si>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</si>
  <si>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</si>
  <si>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</si>
  <si>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</si>
  <si>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</si>
  <si>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</si>
  <si>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</si>
  <si>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</si>
  <si>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</si>
  <si>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</si>
  <si>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</si>
  <si>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</si>
  <si>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</si>
  <si>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</si>
  <si>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</si>
  <si>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</si>
  <si>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</si>
  <si>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</si>
  <si>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</si>
  <si>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</si>
  <si>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</si>
  <si>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</si>
  <si>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</si>
  <si>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</si>
  <si>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</si>
  <si>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</si>
  <si>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</si>
  <si>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</si>
  <si>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</si>
  <si>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</si>
  <si>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</si>
  <si>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</si>
  <si>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</si>
  <si>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</si>
  <si>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</si>
  <si>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</si>
  <si>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</si>
  <si>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</si>
  <si>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</si>
  <si>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</si>
  <si>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</si>
  <si>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</si>
  <si>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</si>
  <si>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</si>
  <si>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</si>
  <si>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</si>
  <si>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</si>
  <si>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</si>
  <si>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</si>
  <si>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</si>
  <si>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</si>
  <si>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</si>
  <si>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</si>
  <si>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</si>
  <si>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</si>
  <si>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</si>
  <si>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</si>
  <si>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</si>
  <si>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</si>
  <si>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</si>
  <si>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</si>
  <si>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</si>
  <si>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</si>
  <si>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</si>
  <si>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</si>
  <si>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</si>
  <si>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</si>
  <si>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</si>
  <si>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</si>
  <si>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</si>
  <si>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</si>
  <si>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</si>
  <si>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</si>
  <si>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</si>
  <si>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</si>
  <si>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</si>
  <si>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</si>
  <si>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</si>
  <si>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</si>
  <si>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</si>
  <si>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</si>
  <si>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</si>
  <si>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</si>
  <si>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</si>
  <si>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</si>
  <si>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</si>
  <si>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</si>
  <si>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</si>
  <si>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</si>
  <si>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</si>
  <si>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</si>
  <si>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</si>
  <si>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</si>
  <si>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</si>
  <si>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</si>
  <si>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</si>
  <si>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</si>
  <si>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</si>
  <si>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</si>
  <si>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</si>
  <si>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</si>
  <si>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</si>
  <si>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</si>
  <si>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</si>
  <si>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</si>
  <si>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</si>
  <si>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</si>
  <si>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</si>
  <si>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</si>
  <si>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</si>
  <si>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</si>
  <si>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</si>
  <si>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</si>
  <si>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</si>
  <si>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</si>
  <si>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</si>
  <si>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</si>
  <si>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</si>
  <si>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</si>
  <si>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</si>
  <si>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</si>
  <si>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</si>
  <si>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</si>
  <si>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</si>
  <si>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</si>
  <si>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</si>
  <si>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</si>
  <si>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</si>
  <si>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</si>
  <si>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</si>
  <si>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</si>
  <si>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</si>
  <si>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</si>
  <si>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</si>
  <si>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</si>
  <si>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</si>
  <si>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</si>
  <si>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</si>
  <si>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</si>
  <si>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</si>
  <si>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</si>
  <si>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</si>
  <si>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</si>
  <si>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</si>
  <si>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</si>
  <si>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</si>
  <si>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</si>
  <si>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</si>
  <si>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</si>
  <si>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</si>
  <si>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</si>
  <si>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</si>
  <si>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</si>
  <si>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</si>
  <si>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</si>
  <si>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</si>
  <si>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</si>
  <si>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</si>
  <si>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</si>
  <si>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</si>
  <si>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</si>
  <si>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</si>
  <si>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</si>
  <si>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</si>
  <si>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</si>
  <si>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</si>
  <si>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</si>
  <si>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</si>
  <si>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</si>
  <si>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</si>
  <si>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</si>
  <si>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</si>
  <si>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</si>
  <si>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</si>
  <si>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</si>
  <si>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</si>
  <si>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</si>
  <si>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</si>
  <si>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</si>
  <si>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</si>
  <si>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</si>
  <si>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</si>
  <si>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</si>
  <si>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</si>
  <si>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</si>
  <si>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</si>
  <si>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</si>
  <si>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</si>
  <si>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</si>
  <si>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</si>
  <si>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</si>
  <si>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</si>
  <si>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</si>
  <si>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</si>
  <si>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</si>
  <si>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</si>
  <si>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</si>
  <si>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</si>
  <si>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</si>
  <si>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</si>
  <si>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</si>
  <si>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</si>
  <si>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</si>
  <si>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</si>
  <si>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</si>
  <si>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</si>
  <si>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</si>
  <si>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</si>
  <si>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</si>
  <si>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</si>
  <si>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</si>
  <si>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</si>
  <si>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</si>
  <si>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</si>
  <si>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</si>
  <si>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</si>
  <si>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</si>
  <si>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</si>
  <si>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</si>
  <si>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</si>
  <si>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</si>
  <si>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</si>
  <si>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</si>
  <si>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</si>
  <si>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</si>
  <si>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</si>
  <si>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</si>
  <si>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</si>
  <si>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</si>
  <si>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</si>
  <si>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</si>
  <si>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</si>
  <si>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</si>
  <si>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</si>
  <si>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</si>
  <si>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</si>
  <si>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</si>
  <si>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</si>
  <si>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</si>
  <si>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</si>
  <si>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</si>
  <si>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</si>
  <si>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</si>
  <si>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</si>
  <si>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</si>
  <si>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</si>
  <si>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</si>
  <si>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</si>
  <si>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</si>
  <si>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</si>
  <si>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</si>
  <si>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</si>
  <si>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</si>
  <si>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</si>
  <si>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</si>
  <si>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</si>
  <si>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</si>
  <si>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</si>
  <si>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</si>
  <si>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</si>
  <si>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</si>
  <si>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</si>
  <si>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</si>
  <si>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</si>
  <si>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</si>
  <si>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</si>
  <si>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</si>
  <si>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</si>
  <si>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</si>
  <si>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</si>
  <si>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</si>
  <si>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</si>
  <si>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</si>
  <si>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</si>
  <si>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</si>
  <si>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</si>
  <si>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</si>
  <si>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</si>
  <si>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</si>
  <si>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</si>
  <si>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</si>
  <si>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</si>
  <si>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</si>
  <si>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</si>
  <si>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</si>
  <si>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</si>
  <si>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</si>
  <si>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</si>
  <si>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</si>
  <si>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</si>
  <si>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</si>
  <si>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</si>
  <si>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</si>
  <si>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</si>
  <si>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</si>
  <si>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</si>
  <si>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</si>
  <si>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</si>
  <si>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</si>
  <si>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</si>
  <si>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</si>
  <si>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</si>
  <si>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</si>
  <si>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</si>
  <si>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</si>
  <si>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</si>
  <si>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</si>
  <si>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</si>
  <si>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</si>
  <si>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</si>
  <si>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</si>
  <si>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</si>
  <si>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</si>
  <si>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</si>
  <si>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</si>
  <si>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</si>
  <si>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</si>
  <si>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</si>
  <si>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</si>
  <si>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</si>
  <si>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</si>
  <si>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</si>
  <si>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</si>
  <si>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</si>
  <si>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</si>
  <si>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</si>
  <si>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</si>
  <si>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</si>
  <si>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</si>
  <si>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</si>
  <si>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</si>
  <si>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</si>
  <si>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</si>
  <si>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</si>
  <si>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</si>
  <si>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</si>
  <si>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</si>
  <si>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</si>
  <si>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</si>
  <si>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</si>
  <si>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</si>
  <si>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</si>
  <si>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</si>
  <si>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</si>
  <si>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</si>
  <si>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</si>
  <si>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</si>
  <si>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</si>
  <si>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</si>
  <si>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</si>
  <si>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</si>
  <si>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</si>
  <si>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</si>
  <si>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</si>
  <si>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</si>
  <si>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</si>
  <si>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</si>
  <si>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</si>
  <si>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</si>
  <si>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</si>
  <si>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</si>
  <si>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</si>
  <si>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</si>
  <si>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</si>
  <si>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</si>
  <si>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</si>
  <si>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</si>
  <si>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</si>
  <si>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</si>
  <si>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</si>
  <si>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</si>
  <si>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</si>
  <si>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</si>
  <si>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</si>
  <si>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</si>
  <si>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</si>
  <si>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</si>
  <si>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</si>
  <si>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</si>
  <si>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</si>
  <si>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</si>
  <si>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</si>
  <si>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</si>
  <si>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</si>
  <si>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</si>
  <si>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</si>
  <si>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</si>
  <si>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</si>
  <si>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</si>
  <si>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</si>
  <si>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</si>
  <si>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</si>
  <si>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</si>
  <si>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</si>
  <si>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</si>
  <si>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</si>
  <si>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</si>
  <si>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</si>
  <si>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</si>
  <si>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</si>
  <si>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</si>
  <si>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</si>
  <si>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</si>
  <si>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</si>
  <si>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</si>
  <si>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</si>
  <si>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</si>
  <si>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</si>
  <si>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</si>
  <si>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</si>
  <si>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</si>
  <si>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</si>
  <si>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</si>
  <si>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</si>
  <si>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</si>
  <si>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</si>
  <si>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</si>
  <si>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</si>
  <si>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</si>
  <si>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</si>
  <si>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</si>
  <si>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</si>
  <si>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</si>
  <si>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</si>
  <si>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</si>
  <si>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</si>
  <si>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</si>
  <si>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</si>
  <si>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</si>
  <si>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</si>
  <si>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</si>
  <si>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</si>
  <si>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</si>
  <si>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</si>
  <si>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</si>
  <si>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</si>
  <si>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</si>
  <si>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</si>
  <si>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</si>
  <si>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</si>
  <si>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</si>
  <si>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</si>
  <si>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</si>
  <si>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</si>
  <si>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</si>
  <si>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</si>
  <si>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</si>
  <si>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</si>
  <si>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</si>
  <si>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</si>
  <si>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</si>
  <si>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</si>
  <si>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</si>
  <si>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</si>
  <si>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</si>
  <si>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</si>
  <si>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</si>
  <si>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</si>
  <si>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</si>
  <si>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</si>
  <si>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</si>
  <si>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</si>
  <si>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</si>
  <si>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</si>
  <si>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</si>
  <si>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</si>
  <si>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</si>
  <si>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</si>
  <si>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</si>
  <si>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</si>
  <si>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</si>
  <si>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</si>
  <si>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</si>
  <si>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</si>
  <si>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</si>
  <si>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</si>
  <si>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</si>
  <si>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</si>
  <si>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</si>
  <si>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</si>
  <si>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</si>
  <si>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</si>
  <si>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</si>
  <si>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</si>
  <si>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</si>
  <si>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</si>
  <si>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</si>
  <si>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</si>
  <si>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</si>
  <si>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</si>
  <si>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</si>
  <si>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</si>
  <si>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</si>
  <si>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</si>
  <si>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</si>
  <si>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</si>
  <si>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</si>
  <si>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</si>
  <si>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</si>
  <si>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</si>
  <si>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</si>
  <si>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</si>
  <si>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</si>
  <si>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</si>
  <si>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</si>
  <si>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</si>
  <si>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</si>
  <si>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</si>
  <si>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</si>
  <si>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</si>
  <si>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</si>
  <si>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</si>
  <si>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</si>
  <si>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</si>
  <si>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</si>
  <si>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</si>
  <si>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</si>
  <si>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</si>
  <si>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</si>
  <si>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</si>
  <si>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</si>
  <si>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</si>
  <si>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</si>
  <si>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</si>
  <si>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</si>
  <si>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</si>
  <si>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</si>
  <si>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</si>
  <si>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</si>
  <si>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</si>
  <si>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</si>
  <si>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</si>
  <si>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</si>
  <si>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</si>
  <si>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</si>
  <si>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</si>
  <si>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</si>
  <si>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</si>
  <si>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</si>
  <si>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</si>
  <si>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</si>
  <si>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</si>
  <si>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</si>
  <si>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</si>
  <si>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</si>
  <si>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</si>
  <si>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</si>
  <si>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</si>
  <si>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</si>
  <si>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</si>
  <si>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</si>
  <si>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</si>
  <si>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</si>
  <si>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</si>
  <si>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</si>
  <si>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</si>
  <si>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</si>
  <si>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</si>
  <si>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</si>
  <si>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</si>
  <si>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</si>
  <si>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</si>
  <si>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</si>
  <si>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</si>
  <si>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</si>
  <si>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</si>
  <si>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</si>
  <si>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</si>
  <si>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</si>
  <si>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</si>
  <si>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</si>
  <si>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</si>
  <si>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</si>
  <si>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</si>
  <si>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</si>
  <si>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</si>
  <si>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</si>
  <si>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</si>
  <si>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</si>
  <si>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</si>
  <si>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</si>
  <si>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</si>
  <si>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</si>
  <si>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</si>
  <si>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</si>
  <si>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</si>
  <si>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</si>
  <si>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</si>
  <si>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</si>
  <si>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</si>
  <si>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</si>
  <si>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</si>
  <si>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</si>
  <si>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</si>
  <si>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</si>
  <si>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</si>
  <si>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</si>
  <si>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</si>
  <si>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</si>
  <si>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</si>
  <si>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</si>
  <si>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</si>
  <si>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</si>
  <si>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</si>
  <si>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</si>
  <si>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</si>
  <si>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</si>
  <si>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</si>
  <si>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</si>
  <si>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</si>
  <si>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</si>
  <si>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</si>
  <si>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</si>
  <si>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</si>
  <si>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</si>
  <si>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</si>
  <si>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</si>
  <si>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</si>
  <si>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</si>
  <si>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</si>
  <si>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</si>
  <si>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</si>
  <si>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</si>
  <si>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</si>
  <si>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</si>
  <si>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</si>
  <si>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</si>
  <si>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</si>
  <si>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</si>
  <si>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</si>
  <si>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</si>
  <si>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</si>
  <si>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</si>
  <si>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</si>
  <si>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</si>
  <si>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</si>
  <si>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</si>
  <si>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</si>
  <si>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</si>
  <si>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</si>
  <si>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</si>
  <si>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</si>
  <si>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</si>
  <si>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</si>
  <si>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</si>
  <si>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</si>
  <si>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</si>
  <si>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</si>
  <si>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</si>
  <si>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</si>
  <si>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</si>
  <si>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</si>
  <si>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</si>
  <si>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</si>
  <si>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</si>
  <si>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</si>
  <si>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</si>
  <si>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</si>
  <si>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</si>
  <si>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</si>
  <si>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</si>
  <si>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</si>
  <si>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</si>
  <si>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</si>
  <si>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</si>
  <si>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</si>
  <si>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</si>
  <si>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</si>
  <si>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</si>
  <si>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</si>
  <si>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</si>
  <si>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</si>
  <si>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</si>
  <si>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</si>
  <si>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</si>
  <si>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</si>
  <si>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</si>
  <si>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</si>
  <si>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</si>
  <si>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</si>
  <si>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</si>
  <si>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</si>
  <si>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</si>
  <si>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</si>
  <si>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</si>
  <si>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</si>
  <si>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</si>
  <si>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</si>
  <si>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</si>
  <si>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</si>
  <si>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</si>
  <si>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</si>
  <si>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</si>
  <si>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</si>
  <si>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</si>
  <si>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</si>
  <si>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</si>
  <si>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</si>
  <si>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</si>
  <si>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</si>
  <si>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</si>
  <si>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</si>
  <si>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</si>
  <si>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</si>
  <si>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</si>
  <si>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</si>
  <si>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</si>
  <si>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</si>
  <si>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</si>
  <si>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</si>
  <si>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</si>
  <si>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</si>
  <si>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</si>
  <si>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</si>
  <si>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</si>
  <si>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</si>
  <si>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</si>
  <si>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</si>
  <si>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</si>
  <si>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</si>
  <si>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</si>
  <si>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</si>
  <si>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</si>
  <si>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</si>
  <si>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</si>
  <si>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</si>
  <si>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</si>
  <si>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</si>
  <si>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</si>
  <si>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</si>
  <si>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</si>
  <si>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</si>
  <si>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</si>
  <si>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</si>
  <si>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</si>
  <si>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</si>
  <si>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</si>
  <si>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</si>
  <si>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</si>
  <si>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</si>
  <si>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</si>
  <si>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</si>
  <si>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</si>
  <si>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</si>
  <si>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</si>
  <si>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</si>
  <si>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</si>
  <si>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</si>
  <si>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</si>
  <si>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</si>
  <si>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</si>
  <si>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</si>
  <si>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</si>
  <si>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</si>
  <si>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</si>
  <si>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</si>
  <si>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</si>
  <si>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</si>
  <si>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</si>
  <si>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</si>
  <si>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</si>
  <si>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</si>
  <si>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</si>
  <si>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</si>
  <si>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</si>
  <si>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</si>
  <si>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</si>
  <si>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</si>
  <si>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</si>
  <si>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</si>
  <si>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</si>
  <si>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</si>
  <si>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</si>
  <si>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</si>
  <si>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</si>
  <si>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</si>
  <si>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</si>
  <si>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</si>
  <si>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</si>
  <si>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</si>
  <si>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</si>
  <si>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</si>
  <si>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</si>
  <si>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</si>
  <si>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</si>
  <si>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</si>
  <si>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</si>
  <si>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</si>
  <si>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</si>
  <si>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</si>
  <si>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</si>
  <si>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</si>
  <si>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</si>
  <si>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</si>
  <si>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</si>
  <si>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</si>
  <si>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</si>
  <si>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</si>
  <si>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</si>
  <si>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</si>
  <si>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</si>
  <si>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</si>
  <si>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</si>
  <si>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</si>
  <si>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</si>
  <si>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</si>
  <si>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</si>
  <si>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</si>
  <si>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</si>
  <si>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</si>
  <si>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</si>
  <si>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</si>
  <si>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</si>
  <si>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</si>
  <si>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</si>
  <si>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</si>
  <si>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</si>
  <si>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</si>
  <si>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</si>
  <si>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</si>
  <si>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</si>
  <si>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</si>
  <si>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</si>
  <si>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</si>
  <si>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</si>
  <si>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</si>
  <si>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</si>
  <si>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</si>
  <si>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</si>
  <si>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</si>
  <si>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</si>
  <si>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</si>
  <si>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</si>
  <si>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</si>
  <si>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</si>
  <si>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</si>
  <si>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</si>
  <si>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</si>
  <si>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</si>
  <si>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</si>
  <si>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</si>
  <si>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</si>
  <si>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</si>
  <si>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</si>
  <si>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</si>
  <si>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</si>
  <si>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</si>
  <si>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</si>
  <si>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</si>
  <si>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</si>
  <si>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</si>
  <si>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</si>
  <si>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</si>
  <si>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</si>
  <si>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</si>
  <si>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</si>
  <si>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</si>
  <si>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</si>
  <si>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</si>
  <si>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</si>
  <si>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</si>
  <si>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</si>
  <si>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</si>
  <si>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</si>
  <si>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</si>
  <si>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</si>
  <si>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</si>
  <si>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</si>
  <si>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</si>
  <si>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</si>
  <si>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</si>
  <si>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</si>
  <si>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</si>
  <si>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</si>
  <si>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</si>
  <si>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</si>
  <si>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</si>
  <si>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</si>
  <si>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</si>
  <si>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</si>
  <si>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</si>
  <si>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</si>
  <si>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</si>
  <si>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</si>
  <si>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</si>
  <si>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</si>
  <si>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</si>
  <si>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</si>
  <si>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</si>
  <si>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</si>
  <si>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</si>
  <si>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</si>
  <si>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</si>
  <si>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</si>
  <si>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</si>
  <si>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</si>
  <si>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</si>
  <si>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</si>
  <si>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</si>
  <si>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</si>
  <si>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</si>
  <si>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</si>
  <si>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</si>
  <si>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</si>
  <si>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</si>
  <si>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</si>
  <si>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</si>
  <si>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</si>
  <si>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</si>
  <si>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</si>
  <si>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</si>
  <si>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</si>
  <si>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</si>
  <si>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</si>
  <si>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</si>
  <si>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</si>
  <si>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</si>
  <si>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</si>
  <si>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</si>
  <si>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</si>
  <si>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</si>
  <si>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</si>
  <si>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</si>
  <si>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</si>
  <si>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</si>
  <si>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</si>
  <si>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</si>
  <si>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</si>
  <si>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</si>
  <si>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</si>
  <si>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</si>
  <si>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</si>
  <si>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</si>
  <si>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</si>
  <si>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</si>
  <si>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</si>
  <si>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</si>
  <si>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</si>
  <si>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</si>
  <si>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</si>
  <si>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</si>
  <si>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</si>
  <si>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</si>
  <si>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</si>
  <si>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</si>
  <si>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</si>
  <si>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</si>
  <si>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</si>
  <si>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</si>
  <si>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</si>
  <si>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</si>
  <si>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</si>
  <si>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</si>
  <si>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</si>
  <si>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</si>
  <si>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</si>
  <si>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</si>
  <si>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</si>
  <si>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</si>
  <si>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</si>
  <si>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</si>
  <si>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</si>
  <si>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</si>
  <si>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</si>
  <si>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</si>
  <si>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</si>
  <si>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</si>
  <si>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</si>
  <si>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</si>
  <si>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</si>
  <si>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</si>
  <si>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</si>
  <si>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</si>
  <si>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</si>
  <si>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</si>
  <si>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</si>
  <si>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</si>
  <si>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</si>
  <si>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</si>
  <si>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</si>
  <si>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</si>
  <si>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</si>
  <si>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</si>
  <si>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</si>
  <si>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</si>
  <si>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</si>
  <si>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</si>
  <si>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</si>
  <si>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</si>
  <si>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</si>
  <si>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</si>
  <si>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</si>
  <si>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</si>
  <si>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</si>
  <si>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</si>
  <si>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</si>
  <si>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</si>
  <si>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</si>
  <si>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</si>
  <si>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</si>
  <si>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</si>
  <si>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</si>
  <si>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</si>
  <si>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</si>
  <si>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</si>
  <si>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</si>
  <si>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</si>
  <si>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</si>
  <si>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</si>
  <si>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</si>
  <si>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</si>
  <si>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</si>
  <si>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</si>
  <si>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</si>
  <si>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</si>
  <si>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</si>
  <si>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</si>
  <si>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</si>
  <si>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</si>
  <si>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</si>
  <si>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</si>
  <si>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</si>
  <si>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</si>
  <si>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</si>
  <si>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</si>
  <si>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</si>
  <si>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</si>
  <si>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</si>
  <si>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</si>
  <si>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</si>
  <si>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</si>
  <si>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</si>
  <si>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</si>
  <si>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</si>
  <si>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</si>
  <si>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</si>
  <si>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</si>
  <si>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</si>
  <si>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</si>
  <si>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</si>
  <si>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</si>
  <si>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</si>
  <si>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</si>
  <si>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</si>
  <si>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</si>
  <si>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</si>
  <si>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</si>
  <si>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</si>
  <si>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</si>
  <si>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</si>
  <si>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</si>
  <si>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</si>
  <si>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</si>
  <si>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</si>
  <si>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</si>
  <si>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</si>
  <si>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</si>
  <si>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</si>
  <si>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</si>
  <si>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</si>
  <si>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</si>
  <si>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</si>
  <si>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</si>
  <si>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</si>
  <si>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</si>
  <si>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</si>
  <si>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</si>
  <si>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</si>
  <si>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</si>
  <si>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</si>
  <si>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</si>
  <si>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</si>
  <si>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</si>
  <si>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</si>
  <si>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</si>
  <si>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</si>
  <si>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</si>
  <si>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</si>
  <si>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</si>
  <si>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</si>
  <si>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</si>
  <si>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</si>
  <si>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</si>
  <si>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</si>
  <si>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</si>
  <si>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</si>
  <si>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</si>
  <si>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</si>
  <si>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</si>
  <si>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</si>
  <si>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</si>
  <si>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</si>
  <si>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</si>
  <si>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</si>
  <si>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</si>
  <si>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</si>
  <si>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</si>
  <si>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</si>
  <si>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</si>
  <si>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</si>
  <si>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</si>
  <si>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</si>
  <si>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</si>
  <si>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</si>
  <si>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</si>
  <si>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</si>
  <si>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</si>
  <si>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</si>
  <si>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</si>
  <si>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</si>
  <si>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</si>
  <si>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</si>
  <si>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</si>
  <si>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</si>
  <si>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</si>
  <si>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</si>
  <si>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</si>
  <si>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</si>
  <si>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</si>
  <si>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</si>
  <si>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</si>
  <si>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</si>
  <si>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</si>
  <si>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</si>
  <si>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</si>
  <si>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</si>
  <si>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</si>
  <si>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</si>
  <si>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</si>
  <si>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</si>
  <si>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</si>
  <si>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</si>
  <si>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</si>
  <si>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</si>
  <si>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</si>
  <si>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</si>
  <si>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</si>
  <si>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</si>
  <si>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</si>
  <si>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</si>
  <si>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</si>
  <si>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</si>
  <si>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</si>
  <si>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</si>
  <si>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</si>
  <si>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</si>
  <si>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</si>
  <si>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</si>
  <si>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</si>
  <si>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</si>
  <si>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</si>
  <si>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</si>
  <si>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</si>
  <si>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</si>
  <si>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</si>
  <si>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</si>
  <si>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</si>
  <si>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</si>
  <si>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</si>
  <si>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</si>
  <si>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</si>
  <si>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</si>
  <si>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</si>
  <si>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</si>
  <si>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</si>
  <si>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</si>
  <si>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</si>
  <si>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</si>
  <si>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</si>
  <si>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</si>
  <si>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</si>
  <si>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</si>
  <si>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</si>
  <si>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</si>
  <si>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</si>
  <si>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</si>
  <si>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</si>
  <si>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</si>
  <si>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</si>
  <si>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</si>
  <si>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</si>
  <si>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</si>
  <si>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</si>
  <si>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</si>
  <si>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</si>
  <si>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</si>
  <si>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</si>
  <si>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</si>
  <si>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</si>
  <si>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</si>
  <si>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</si>
  <si>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</si>
  <si>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</si>
  <si>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</si>
  <si>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</si>
  <si>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</si>
  <si>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</si>
  <si>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</si>
  <si>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</si>
  <si>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</si>
  <si>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</si>
  <si>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</si>
  <si>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</si>
  <si>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</si>
  <si>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</si>
  <si>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</si>
  <si>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</si>
  <si>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</si>
  <si>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</si>
  <si>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</si>
  <si>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</si>
  <si>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</si>
  <si>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</si>
  <si>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</si>
  <si>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</si>
  <si>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</si>
  <si>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</si>
  <si>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</si>
  <si>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</si>
  <si>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</si>
  <si>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</si>
  <si>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</si>
  <si>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</si>
  <si>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</si>
  <si>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</si>
  <si>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</si>
  <si>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</si>
  <si>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</si>
  <si>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</si>
  <si>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</si>
  <si>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</si>
  <si>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</si>
  <si>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</si>
  <si>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</si>
  <si>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</si>
  <si>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</si>
  <si>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</si>
  <si>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</si>
  <si>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</si>
  <si>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</si>
  <si>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</si>
  <si>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</si>
  <si>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</si>
  <si>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</si>
  <si>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</si>
  <si>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</si>
  <si>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</si>
  <si>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</si>
  <si>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</si>
  <si>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</si>
  <si>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</si>
  <si>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</si>
  <si>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</si>
  <si>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</si>
  <si>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</si>
  <si>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</si>
  <si>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</si>
  <si>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</si>
  <si>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</si>
  <si>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</si>
  <si>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</si>
  <si>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</si>
  <si>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</si>
  <si>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</si>
  <si>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</si>
  <si>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</si>
  <si>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</si>
  <si>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</si>
  <si>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</si>
  <si>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</si>
  <si>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</si>
  <si>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</si>
  <si>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</si>
  <si>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</si>
  <si>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</si>
  <si>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</si>
  <si>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</si>
  <si>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</si>
  <si>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</si>
  <si>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</si>
  <si>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</si>
  <si>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</si>
  <si>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</si>
  <si>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</si>
  <si>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</si>
  <si>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</si>
  <si>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</si>
  <si>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</si>
  <si>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</si>
  <si>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</si>
  <si>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</si>
  <si>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</si>
  <si>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</si>
  <si>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</si>
  <si>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</si>
  <si>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</si>
  <si>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</si>
  <si>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</si>
  <si>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</si>
  <si>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</si>
  <si>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</si>
  <si>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</si>
  <si>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</si>
  <si>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</si>
  <si>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</si>
  <si>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</si>
  <si>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</si>
  <si>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</si>
  <si>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</si>
  <si>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</si>
  <si>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</si>
  <si>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</si>
  <si>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</si>
  <si>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</si>
  <si>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</si>
  <si>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</si>
  <si>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</si>
  <si>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</si>
  <si>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</si>
  <si>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</si>
  <si>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</si>
  <si>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</si>
  <si>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</si>
  <si>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</si>
  <si>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</si>
  <si>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</si>
  <si>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</si>
  <si>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</si>
  <si>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</si>
  <si>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</si>
  <si>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</si>
  <si>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</si>
  <si>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</si>
  <si>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</si>
  <si>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</si>
  <si>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</si>
  <si>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</si>
  <si>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</si>
  <si>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</si>
  <si>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</si>
  <si>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</si>
  <si>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</si>
  <si>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</si>
  <si>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</si>
  <si>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</si>
  <si>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</si>
  <si>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</si>
  <si>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</si>
  <si>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</si>
  <si>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</si>
  <si>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</si>
  <si>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</si>
  <si>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</si>
  <si>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</si>
  <si>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</si>
  <si>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</si>
  <si>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</si>
  <si>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</si>
  <si>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</si>
  <si>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</si>
  <si>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</si>
  <si>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</si>
  <si>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</si>
  <si>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</si>
  <si>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</si>
  <si>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</si>
  <si>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</si>
  <si>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</si>
  <si>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</si>
  <si>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</si>
  <si>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</si>
  <si>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</si>
  <si>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</si>
  <si>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</si>
  <si>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</si>
  <si>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</si>
  <si>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</si>
  <si>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</si>
  <si>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</si>
  <si>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</si>
  <si>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</si>
  <si>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</si>
  <si>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</si>
  <si>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</si>
  <si>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</si>
  <si>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</si>
  <si>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</si>
  <si>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</si>
  <si>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</si>
  <si>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</si>
  <si>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</si>
  <si>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</si>
  <si>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</si>
  <si>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</si>
  <si>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</si>
  <si>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</si>
  <si>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</si>
  <si>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</si>
  <si>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</si>
  <si>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</si>
  <si>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</si>
  <si>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</si>
  <si>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</si>
  <si>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</si>
  <si>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</si>
  <si>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</si>
  <si>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</si>
  <si>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</si>
  <si>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</si>
  <si>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</si>
  <si>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</si>
  <si>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</si>
  <si>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</si>
  <si>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</si>
  <si>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</si>
  <si>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</si>
  <si>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</si>
  <si>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</si>
  <si>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</si>
  <si>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</si>
  <si>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</si>
  <si>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</si>
  <si>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</si>
  <si>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</si>
  <si>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</si>
  <si>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</si>
  <si>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</si>
  <si>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</si>
  <si>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</si>
  <si>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</si>
  <si>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</si>
  <si>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</si>
  <si>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</si>
  <si>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</si>
  <si>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</si>
  <si>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</si>
  <si>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</si>
  <si>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</si>
  <si>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</si>
  <si>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</si>
  <si>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</si>
  <si>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</si>
  <si>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</si>
  <si>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</si>
  <si>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</si>
  <si>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</si>
  <si>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</si>
  <si>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</si>
  <si>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</si>
  <si>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</si>
  <si>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</si>
  <si>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</si>
  <si>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</si>
  <si>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</si>
  <si>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</si>
  <si>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</si>
  <si>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</si>
  <si>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</si>
  <si>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</si>
  <si>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</si>
  <si>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</si>
  <si>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</si>
  <si>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</si>
  <si>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</si>
  <si>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</si>
  <si>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</si>
  <si>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</si>
  <si>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</si>
  <si>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</si>
  <si>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</si>
  <si>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</si>
  <si>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</si>
  <si>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</si>
  <si>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</si>
  <si>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</si>
  <si>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</si>
  <si>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</si>
  <si>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</si>
  <si>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</si>
  <si>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</si>
  <si>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</si>
  <si>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</si>
  <si>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</si>
  <si>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</si>
  <si>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</si>
  <si>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</si>
  <si>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</si>
  <si>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</si>
  <si>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</si>
  <si>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</si>
  <si>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</si>
  <si>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</si>
  <si>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</si>
  <si>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</si>
  <si>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</si>
  <si>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</si>
  <si>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</si>
  <si>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</si>
  <si>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</si>
  <si>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</si>
  <si>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</si>
  <si>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</si>
  <si>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</si>
  <si>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</si>
  <si>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</si>
  <si>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</si>
  <si>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</si>
  <si>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</si>
  <si>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</si>
  <si>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</si>
  <si>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</si>
  <si>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</si>
  <si>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</si>
  <si>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</si>
  <si>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</si>
  <si>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</si>
  <si>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</si>
  <si>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</si>
  <si>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</si>
  <si>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</si>
  <si>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</si>
  <si>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</si>
  <si>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</si>
  <si>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</si>
  <si>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</si>
  <si>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</si>
  <si>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</si>
  <si>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</si>
  <si>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</si>
  <si>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</si>
  <si>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</si>
  <si>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</si>
  <si>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</si>
  <si>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</si>
  <si>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</si>
  <si>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</si>
  <si>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</si>
  <si>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</si>
  <si>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</si>
  <si>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</si>
  <si>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</si>
  <si>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</si>
  <si>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</si>
  <si>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</si>
  <si>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</si>
  <si>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</si>
  <si>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</si>
  <si>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</si>
  <si>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</si>
  <si>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</si>
  <si>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</si>
  <si>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</si>
  <si>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</si>
  <si>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</si>
  <si>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</si>
  <si>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</si>
  <si>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</si>
  <si>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</si>
  <si>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</si>
  <si>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</si>
  <si>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</si>
  <si>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</si>
  <si>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</si>
  <si>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</si>
  <si>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</si>
  <si>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</si>
  <si>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</si>
  <si>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</si>
  <si>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</si>
  <si>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</si>
  <si>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</si>
  <si>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</si>
  <si>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</si>
  <si>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</si>
  <si>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</si>
  <si>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</si>
  <si>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</si>
  <si>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</si>
  <si>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</si>
  <si>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</si>
  <si>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</si>
  <si>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</si>
  <si>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</si>
  <si>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</si>
  <si>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</si>
  <si>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</si>
  <si>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</si>
  <si>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</si>
  <si>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</si>
  <si>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</si>
  <si>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</si>
  <si>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</si>
  <si>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</si>
  <si>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</si>
  <si>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</si>
  <si>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</si>
  <si>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</si>
  <si>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</si>
  <si>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</si>
  <si>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</si>
  <si>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</si>
  <si>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</si>
  <si>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</si>
  <si>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</si>
  <si>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</si>
  <si>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</si>
  <si>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</si>
  <si>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</si>
  <si>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</si>
  <si>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</si>
  <si>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</si>
  <si>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</si>
  <si>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</si>
  <si>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</si>
  <si>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</si>
  <si>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</si>
  <si>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</si>
  <si>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</si>
  <si>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</si>
  <si>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</si>
  <si>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</si>
  <si>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</si>
  <si>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</si>
  <si>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</si>
  <si>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</si>
  <si>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</si>
  <si>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</si>
  <si>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</si>
  <si>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</si>
  <si>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</si>
  <si>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</si>
  <si>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</si>
  <si>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</si>
  <si>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</si>
  <si>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</si>
  <si>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</si>
  <si>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</si>
  <si>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</si>
  <si>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</si>
  <si>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</si>
  <si>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</si>
  <si>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</si>
  <si>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</si>
  <si>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</si>
  <si>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</si>
  <si>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</si>
  <si>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</si>
  <si>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</si>
  <si>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</si>
  <si>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</si>
  <si>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</si>
  <si>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</si>
  <si>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</si>
  <si>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</si>
  <si>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</si>
  <si>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</si>
  <si>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</si>
  <si>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</si>
  <si>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</si>
  <si>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</si>
  <si>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</si>
  <si>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</si>
  <si>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</si>
  <si>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</si>
  <si>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</si>
  <si>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</si>
  <si>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</si>
  <si>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</si>
  <si>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</si>
  <si>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</si>
  <si>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</si>
  <si>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</si>
  <si>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</si>
  <si>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</si>
  <si>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</si>
  <si>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</si>
  <si>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</si>
  <si>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</si>
  <si>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</si>
  <si>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</si>
  <si>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</si>
  <si>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</si>
  <si>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</si>
  <si>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</si>
  <si>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</si>
  <si>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</si>
  <si>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</si>
  <si>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</si>
  <si>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</si>
  <si>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</si>
  <si>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</si>
  <si>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</si>
  <si>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</si>
  <si>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</si>
  <si>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</si>
  <si>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</si>
  <si>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</si>
  <si>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</si>
  <si>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</si>
  <si>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</si>
  <si>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</si>
  <si>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</si>
  <si>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</si>
  <si>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</si>
  <si>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</si>
  <si>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</si>
  <si>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</si>
  <si>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</si>
  <si>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</si>
  <si>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</si>
  <si>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</si>
  <si>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</si>
  <si>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</si>
  <si>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</si>
  <si>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</si>
  <si>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</si>
  <si>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</si>
  <si>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</si>
  <si>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</si>
  <si>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</si>
  <si>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</si>
  <si>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</si>
  <si>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</si>
  <si>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</si>
  <si>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</si>
  <si>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</si>
  <si>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</si>
  <si>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</si>
  <si>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</si>
  <si>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</si>
  <si>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</si>
  <si>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</si>
  <si>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</si>
  <si>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</si>
  <si>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</si>
  <si>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</si>
  <si>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</si>
  <si>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</si>
  <si>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</si>
  <si>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</si>
  <si>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</si>
  <si>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</si>
  <si>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</si>
  <si>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</si>
  <si>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</si>
  <si>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</si>
  <si>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</si>
  <si>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</si>
  <si>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</si>
  <si>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</si>
  <si>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</si>
  <si>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</si>
  <si>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</si>
  <si>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</si>
  <si>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</si>
  <si>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</si>
  <si>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</si>
  <si>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</si>
  <si>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</si>
  <si>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</si>
  <si>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</si>
  <si>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</si>
  <si>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</si>
  <si>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</si>
  <si>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</si>
  <si>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</si>
  <si>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</si>
  <si>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</si>
  <si>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</si>
  <si>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</si>
  <si>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</si>
  <si>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</si>
  <si>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</si>
  <si>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</si>
  <si>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</si>
  <si>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</si>
  <si>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</si>
  <si>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</si>
  <si>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</si>
  <si>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</si>
  <si>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</si>
  <si>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</si>
  <si>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</si>
  <si>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</si>
  <si>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</si>
  <si>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</si>
  <si>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</si>
  <si>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</si>
  <si>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</si>
  <si>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</si>
  <si>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</si>
  <si>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</si>
  <si>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</si>
  <si>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</si>
  <si>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</si>
  <si>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</si>
  <si>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</si>
  <si>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</si>
  <si>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</si>
  <si>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</si>
  <si>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</si>
  <si>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</si>
  <si>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</si>
  <si>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</si>
  <si>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</si>
  <si>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</si>
  <si>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</si>
  <si>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</si>
  <si>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</si>
  <si>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</si>
  <si>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</si>
  <si>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</si>
  <si>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</si>
  <si>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</si>
  <si>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</si>
  <si>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</si>
  <si>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</si>
  <si>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</si>
  <si>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</si>
  <si>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</si>
  <si>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</si>
  <si>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</si>
  <si>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</si>
  <si>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</si>
  <si>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</si>
  <si>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</si>
  <si>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</si>
  <si>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</si>
  <si>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</si>
  <si>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</si>
  <si>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</si>
  <si>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</si>
  <si>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</si>
  <si>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</si>
  <si>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</si>
  <si>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</si>
  <si>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</si>
  <si>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</si>
  <si>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</si>
  <si>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</si>
  <si>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</si>
  <si>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</si>
  <si>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</si>
  <si>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</si>
  <si>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</si>
  <si>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</si>
  <si>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</si>
  <si>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</si>
  <si>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</si>
  <si>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</si>
  <si>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</si>
  <si>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</si>
  <si>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</si>
  <si>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</si>
  <si>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</si>
  <si>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</si>
  <si>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</si>
  <si>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</si>
  <si>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</si>
  <si>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</si>
  <si>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</si>
  <si>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</si>
  <si>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</si>
  <si>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</si>
  <si>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</si>
  <si>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</si>
  <si>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</si>
  <si>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</si>
  <si>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</si>
  <si>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</si>
  <si>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</si>
  <si>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</si>
  <si>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</si>
  <si>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</si>
  <si>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</si>
  <si>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</si>
  <si>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</si>
  <si>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</si>
  <si>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</si>
  <si>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</si>
  <si>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</si>
  <si>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</si>
  <si>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</si>
  <si>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</si>
  <si>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</si>
  <si>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</si>
  <si>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</si>
  <si>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</si>
  <si>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</si>
  <si>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</si>
  <si>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</si>
  <si>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</si>
  <si>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</si>
  <si>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</si>
  <si>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</si>
  <si>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</si>
  <si>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</si>
  <si>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</si>
  <si>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</si>
  <si>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</si>
  <si>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</si>
  <si>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</si>
  <si>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</si>
  <si>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</si>
  <si>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</si>
  <si>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</si>
  <si>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</si>
  <si>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</si>
  <si>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</si>
  <si>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</si>
  <si>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</si>
  <si>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</si>
  <si>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</si>
  <si>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</si>
  <si>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</si>
  <si>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</si>
  <si>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</si>
  <si>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</si>
  <si>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</si>
  <si>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</si>
  <si>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</si>
  <si>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</si>
  <si>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</si>
  <si>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</si>
  <si>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</si>
  <si>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</si>
  <si>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</si>
  <si>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</si>
  <si>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</si>
  <si>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</si>
  <si>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</si>
  <si>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</si>
  <si>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</si>
  <si>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</si>
  <si>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</si>
  <si>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</si>
  <si>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</si>
  <si>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</si>
  <si>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</si>
  <si>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</si>
  <si>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</si>
  <si>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</si>
  <si>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</si>
  <si>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</si>
  <si>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</si>
  <si>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</si>
  <si>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</si>
  <si>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</si>
  <si>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</si>
  <si>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</si>
  <si>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</si>
  <si>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</si>
  <si>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</si>
  <si>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</si>
  <si>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</si>
  <si>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</si>
  <si>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</si>
  <si>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</si>
  <si>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</si>
  <si>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</si>
  <si>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</si>
  <si>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</si>
  <si>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</si>
  <si>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</si>
  <si>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</si>
  <si>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</si>
  <si>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</si>
  <si>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</si>
  <si>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</si>
  <si>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</si>
  <si>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</si>
  <si>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</si>
  <si>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</si>
  <si>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</si>
  <si>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</si>
  <si>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</si>
  <si>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</si>
  <si>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</si>
  <si>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</si>
  <si>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</si>
  <si>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</si>
  <si>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</si>
  <si>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</si>
  <si>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</si>
  <si>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</si>
  <si>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</si>
  <si>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</si>
  <si>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</si>
  <si>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</si>
  <si>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</si>
  <si>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</si>
  <si>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</si>
  <si>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</si>
  <si>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</si>
  <si>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</si>
  <si>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</si>
  <si>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</si>
  <si>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</si>
  <si>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</si>
  <si>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</si>
  <si>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</si>
  <si>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</si>
  <si>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</si>
  <si>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</si>
  <si>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</si>
  <si>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</si>
  <si>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</si>
  <si>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</si>
  <si>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</si>
  <si>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</si>
  <si>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</si>
  <si>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</si>
  <si>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</si>
  <si>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</si>
  <si>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</si>
  <si>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</si>
  <si>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</si>
  <si>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</si>
  <si>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</si>
  <si>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</si>
  <si>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</si>
  <si>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</si>
  <si>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</si>
  <si>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</si>
  <si>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</si>
  <si>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</si>
  <si>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</si>
  <si>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</si>
  <si>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</si>
  <si>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</si>
  <si>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</si>
  <si>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</si>
  <si>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</si>
  <si>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</si>
  <si>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</si>
  <si>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</si>
  <si>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</si>
  <si>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</si>
  <si>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</si>
  <si>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</si>
  <si>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</si>
  <si>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</si>
  <si>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</si>
  <si>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</si>
  <si>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</si>
  <si>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</si>
  <si>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</si>
  <si>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</si>
  <si>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</si>
  <si>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</si>
  <si>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</si>
  <si>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</si>
  <si>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</si>
  <si>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</si>
  <si>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</si>
  <si>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</si>
  <si>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</si>
  <si>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</si>
  <si>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</si>
  <si>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</si>
  <si>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</si>
  <si>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</si>
  <si>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</si>
  <si>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</si>
  <si>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</si>
  <si>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</si>
  <si>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</si>
  <si>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</si>
  <si>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</si>
  <si>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</si>
  <si>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</si>
  <si>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</si>
  <si>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</si>
  <si>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</si>
  <si>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</si>
  <si>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</si>
  <si>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</si>
  <si>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</si>
  <si>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</si>
  <si>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</si>
  <si>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</si>
  <si>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</si>
  <si>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</si>
  <si>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</si>
  <si>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</si>
  <si>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</si>
  <si>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</si>
  <si>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</si>
  <si>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</si>
  <si>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</si>
  <si>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</si>
  <si>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</si>
  <si>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</si>
  <si>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</si>
  <si>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</si>
  <si>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</si>
  <si>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</si>
  <si>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</si>
  <si>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</si>
  <si>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</si>
  <si>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</si>
  <si>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</si>
  <si>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</si>
  <si>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</si>
  <si>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</si>
  <si>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</si>
  <si>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</si>
  <si>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</si>
  <si>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</si>
  <si>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</si>
  <si>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</si>
  <si>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</si>
  <si>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</si>
  <si>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</si>
  <si>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</si>
  <si>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</si>
  <si>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</si>
  <si>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</si>
  <si>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</si>
  <si>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</si>
  <si>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</si>
  <si>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</si>
  <si>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</si>
  <si>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</si>
  <si>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</si>
  <si>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</si>
  <si>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</si>
  <si>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</si>
  <si>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</si>
  <si>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</si>
  <si>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</si>
  <si>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</si>
  <si>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</si>
  <si>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</si>
  <si>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</si>
  <si>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</si>
  <si>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</si>
  <si>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</si>
  <si>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</si>
  <si>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</si>
  <si>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</si>
  <si>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</si>
  <si>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</si>
  <si>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</si>
  <si>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</si>
  <si>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</si>
  <si>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</si>
  <si>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</si>
  <si>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</si>
  <si>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</si>
  <si>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</si>
  <si>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</si>
  <si>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</si>
  <si>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</si>
  <si>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</si>
  <si>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</si>
  <si>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</si>
  <si>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</si>
  <si>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</si>
  <si>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</si>
  <si>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</si>
  <si>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</si>
  <si>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</si>
  <si>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</si>
  <si>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</si>
  <si>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</si>
  <si>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</si>
  <si>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</si>
  <si>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</si>
  <si>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</si>
  <si>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</si>
  <si>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</si>
  <si>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</si>
  <si>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</si>
  <si>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</si>
  <si>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</si>
  <si>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</si>
  <si>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</si>
  <si>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</si>
  <si>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</si>
  <si>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</si>
  <si>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</si>
  <si>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</si>
  <si>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</si>
  <si>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</si>
  <si>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</si>
  <si>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</si>
  <si>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</si>
  <si>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</si>
  <si>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</si>
  <si>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</si>
  <si>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</si>
  <si>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</si>
  <si>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</si>
  <si>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</si>
  <si>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</si>
  <si>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</si>
  <si>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</si>
  <si>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</si>
  <si>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</si>
  <si>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</si>
  <si>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</si>
  <si>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</si>
  <si>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</si>
  <si>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</si>
  <si>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</si>
  <si>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</si>
  <si>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</si>
  <si>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</si>
  <si>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</si>
  <si>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</si>
  <si>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</si>
  <si>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</si>
  <si>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</si>
  <si>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</si>
  <si>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</si>
  <si>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</si>
  <si>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</si>
  <si>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</si>
  <si>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</si>
  <si>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</si>
  <si>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</si>
  <si>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</si>
  <si>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</si>
  <si>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</si>
  <si>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</si>
  <si>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</si>
  <si>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</si>
  <si>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</si>
  <si>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</si>
  <si>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</si>
  <si>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</si>
  <si>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</si>
  <si>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</si>
  <si>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</si>
  <si>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</si>
  <si>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</si>
  <si>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</si>
  <si>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</si>
  <si>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</si>
  <si>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</si>
  <si>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</si>
  <si>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</si>
  <si>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</si>
  <si>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</si>
  <si>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</si>
  <si>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</si>
  <si>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</si>
  <si>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</si>
  <si>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</si>
  <si>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</si>
  <si>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</si>
  <si>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</si>
  <si>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</si>
  <si>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</si>
  <si>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</si>
  <si>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</si>
  <si>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</si>
  <si>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</si>
  <si>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</si>
  <si>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</si>
  <si>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</si>
  <si>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</si>
  <si>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</si>
  <si>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</si>
  <si>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</si>
  <si>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</si>
  <si>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</si>
  <si>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</si>
  <si>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</si>
  <si>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</si>
  <si>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</si>
  <si>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</si>
  <si>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</si>
  <si>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</si>
  <si>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</si>
  <si>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</si>
  <si>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</si>
  <si>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</si>
  <si>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</si>
  <si>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</si>
  <si>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</si>
  <si>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</si>
  <si>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</si>
  <si>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</si>
  <si>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</si>
  <si>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</si>
  <si>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</si>
  <si>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</si>
  <si>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</si>
  <si>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</si>
  <si>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</si>
  <si>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</si>
  <si>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</si>
  <si>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</si>
  <si>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</si>
  <si>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</si>
  <si>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</si>
  <si>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</si>
  <si>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</si>
  <si>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</si>
  <si>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</si>
  <si>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</si>
  <si>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</si>
  <si>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</si>
  <si>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</si>
  <si>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</si>
  <si>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</si>
  <si>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</si>
  <si>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</si>
  <si>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</si>
  <si>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</si>
  <si>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</si>
  <si>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</si>
  <si>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</si>
  <si>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</si>
  <si>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</si>
  <si>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</si>
  <si>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</si>
  <si>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</si>
  <si>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</si>
  <si>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</si>
  <si>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</si>
  <si>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</si>
  <si>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</si>
  <si>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</si>
  <si>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</si>
  <si>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</si>
  <si>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</si>
  <si>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</si>
  <si>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</si>
  <si>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</si>
  <si>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</si>
  <si>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</si>
  <si>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</si>
  <si>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</si>
  <si>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</si>
  <si>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</si>
  <si>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</si>
  <si>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</si>
  <si>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</si>
  <si>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</si>
  <si>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</si>
  <si>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</si>
  <si>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</si>
  <si>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</si>
  <si>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</si>
  <si>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</si>
  <si>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</si>
  <si>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</si>
  <si>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</si>
  <si>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</si>
  <si>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</si>
  <si>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</si>
  <si>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</si>
  <si>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</si>
  <si>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</si>
  <si>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</si>
  <si>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</si>
  <si>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</si>
  <si>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</si>
  <si>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</si>
  <si>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</si>
  <si>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</si>
  <si>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</si>
  <si>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</si>
  <si>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</si>
  <si>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</si>
  <si>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</si>
  <si>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</si>
  <si>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</si>
  <si>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</si>
  <si>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</si>
  <si>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</si>
  <si>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</si>
  <si>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</si>
  <si>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</si>
  <si>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</si>
  <si>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</si>
  <si>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</si>
  <si>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</si>
  <si>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</si>
  <si>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</si>
  <si>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</si>
  <si>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</si>
  <si>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</si>
  <si>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</si>
  <si>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</si>
  <si>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</si>
  <si>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</si>
  <si>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</si>
  <si>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</si>
  <si>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</si>
  <si>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</si>
  <si>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</si>
  <si>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</si>
  <si>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</si>
  <si>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</si>
  <si>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</si>
  <si>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</si>
  <si>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</si>
  <si>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</si>
  <si>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</si>
  <si>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</si>
  <si>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</si>
  <si>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</si>
  <si>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</si>
  <si>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</si>
  <si>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</si>
  <si>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</si>
  <si>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</si>
  <si>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</si>
  <si>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</si>
  <si>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</si>
  <si>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</si>
  <si>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</si>
  <si>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</si>
  <si>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</si>
  <si>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</si>
  <si>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</si>
  <si>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</si>
  <si>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</si>
  <si>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</si>
  <si>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</si>
  <si>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</si>
  <si>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</si>
  <si>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</si>
  <si>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</si>
  <si>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</si>
  <si>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</si>
  <si>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</si>
  <si>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</si>
  <si>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</si>
  <si>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</si>
  <si>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</si>
  <si>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</si>
  <si>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</si>
  <si>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</si>
  <si>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</si>
  <si>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</si>
  <si>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</si>
  <si>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</si>
  <si>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</si>
  <si>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</si>
  <si>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</si>
  <si>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</si>
  <si>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</si>
  <si>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</si>
  <si>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</si>
  <si>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</si>
  <si>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</si>
  <si>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</si>
  <si>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</si>
  <si>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</si>
  <si>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</si>
  <si>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</si>
  <si>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</si>
  <si>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</si>
  <si>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</si>
  <si>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</si>
  <si>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</si>
  <si>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</si>
  <si>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</si>
  <si>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</si>
  <si>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</si>
  <si>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</si>
  <si>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</si>
  <si>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</si>
  <si>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</si>
  <si>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</si>
  <si>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</si>
  <si>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</si>
  <si>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</si>
  <si>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</si>
  <si>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</si>
  <si>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</si>
  <si>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</si>
  <si>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</si>
  <si>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</si>
  <si>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</si>
  <si>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</si>
  <si>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</si>
  <si>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</si>
  <si>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</si>
  <si>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</si>
  <si>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</si>
  <si>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</si>
  <si>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</si>
  <si>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</si>
  <si>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</si>
  <si>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</si>
  <si>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</si>
  <si>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</si>
  <si>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</si>
  <si>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</si>
  <si>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</si>
  <si>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</si>
  <si>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</si>
  <si>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</si>
  <si>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</si>
  <si>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</si>
  <si>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</si>
  <si>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</si>
  <si>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</si>
  <si>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</si>
  <si>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</si>
  <si>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</si>
  <si>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</si>
  <si>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</si>
  <si>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</si>
  <si>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</si>
  <si>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</si>
  <si>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</si>
  <si>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</si>
  <si>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</si>
  <si>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</si>
  <si>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</si>
  <si>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</si>
  <si>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</si>
  <si>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</si>
  <si>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</si>
  <si>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</si>
  <si>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</si>
  <si>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</si>
  <si>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</si>
  <si>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</si>
  <si>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</si>
  <si>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</si>
  <si>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</si>
  <si>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</si>
  <si>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</si>
  <si>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</si>
  <si>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</si>
  <si>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</si>
  <si>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</si>
  <si>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</si>
  <si>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</si>
  <si>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</si>
  <si>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</si>
  <si>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</si>
  <si>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</si>
  <si>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</si>
  <si>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</si>
  <si>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</si>
  <si>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</si>
  <si>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</si>
  <si>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</si>
  <si>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</si>
  <si>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</si>
  <si>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</si>
  <si>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</si>
  <si>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</si>
  <si>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</si>
  <si>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</si>
  <si>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</si>
  <si>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</si>
  <si>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</si>
  <si>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</si>
  <si>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</si>
  <si>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</si>
  <si>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</si>
  <si>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</si>
  <si>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</si>
  <si>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</si>
  <si>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</si>
  <si>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</si>
  <si>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</si>
  <si>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</si>
  <si>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</si>
  <si>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</si>
  <si>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</si>
  <si>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</si>
  <si>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</si>
  <si>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</si>
  <si>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</si>
  <si>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</si>
  <si>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</si>
  <si>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</si>
  <si>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</si>
  <si>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</si>
  <si>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</si>
  <si>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</si>
  <si>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</si>
  <si>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</si>
  <si>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</si>
  <si>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</si>
  <si>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</si>
  <si>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</si>
  <si>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</si>
  <si>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</si>
  <si>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</si>
  <si>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</si>
  <si>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</si>
  <si>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</si>
  <si>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</si>
  <si>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</si>
  <si>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</si>
  <si>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</si>
  <si>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</si>
  <si>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</si>
  <si>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</si>
  <si>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</si>
  <si>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</si>
  <si>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</si>
  <si>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</si>
  <si>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</si>
  <si>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</si>
  <si>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</si>
  <si>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</si>
  <si>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</si>
  <si>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</si>
  <si>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</si>
  <si>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</si>
  <si>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</si>
  <si>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</si>
  <si>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</si>
  <si>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</si>
  <si>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</si>
  <si>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</si>
  <si>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</si>
  <si>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</si>
  <si>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</si>
  <si>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</si>
  <si>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</si>
  <si>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</si>
  <si>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</si>
  <si>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</si>
  <si>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</si>
  <si>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</si>
  <si>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</si>
  <si>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</si>
  <si>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</si>
  <si>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</si>
  <si>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</si>
  <si>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</si>
  <si>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</si>
  <si>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</si>
  <si>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</si>
  <si>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</si>
  <si>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</si>
  <si>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</si>
  <si>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</si>
  <si>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</si>
  <si>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</si>
  <si>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</si>
  <si>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</si>
  <si>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</si>
  <si>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</si>
  <si>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</si>
  <si>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</si>
  <si>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</si>
  <si>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</si>
  <si>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</si>
  <si>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</si>
  <si>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</si>
  <si>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</si>
  <si>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</si>
  <si>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</si>
  <si>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</si>
  <si>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</si>
  <si>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</si>
  <si>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</si>
  <si>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</si>
  <si>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</si>
  <si>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</si>
  <si>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</si>
  <si>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</si>
  <si>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</si>
  <si>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</si>
  <si>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</si>
  <si>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</si>
  <si>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</si>
  <si>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</si>
  <si>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</si>
  <si>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</si>
  <si>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</si>
  <si>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</si>
  <si>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</si>
  <si>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</si>
  <si>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</si>
  <si>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</si>
  <si>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</si>
  <si>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</si>
  <si>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</si>
  <si>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</si>
  <si>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</si>
  <si>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</si>
  <si>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</si>
  <si>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</si>
  <si>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</si>
  <si>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</si>
  <si>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</si>
  <si>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</si>
  <si>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</si>
  <si>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</si>
  <si>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</si>
  <si>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</si>
  <si>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</si>
  <si>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</si>
  <si>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</si>
  <si>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</si>
  <si>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</si>
  <si>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</si>
  <si>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</si>
  <si>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</si>
  <si>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</si>
  <si>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</si>
  <si>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</si>
  <si>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</si>
  <si>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</si>
  <si>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</si>
  <si>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</si>
  <si>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</si>
  <si>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</si>
  <si>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</si>
  <si>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</si>
  <si>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</si>
  <si>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</si>
  <si>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</si>
  <si>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</si>
  <si>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</si>
  <si>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</si>
  <si>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</si>
  <si>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</si>
  <si>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</si>
  <si>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</si>
  <si>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</si>
  <si>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</si>
  <si>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</si>
  <si>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</si>
  <si>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</si>
  <si>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</si>
  <si>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</si>
  <si>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</si>
  <si>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</si>
  <si>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</si>
  <si>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</si>
  <si>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</si>
  <si>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</si>
  <si>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</si>
  <si>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</si>
  <si>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</si>
  <si>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</si>
  <si>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</si>
  <si>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</si>
  <si>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</si>
  <si>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</si>
  <si>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</si>
  <si>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</si>
  <si>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</si>
  <si>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</si>
  <si>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</si>
  <si>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</si>
  <si>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</si>
  <si>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</si>
  <si>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</si>
  <si>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</si>
  <si>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</si>
  <si>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</si>
  <si>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</si>
  <si>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</si>
  <si>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</si>
  <si>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</si>
  <si>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</si>
  <si>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</si>
  <si>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</si>
  <si>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</si>
  <si>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</si>
  <si>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</si>
  <si>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</si>
  <si>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</si>
  <si>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</si>
  <si>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</si>
  <si>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</si>
  <si>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</si>
  <si>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</si>
  <si>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</si>
  <si>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</si>
  <si>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</si>
  <si>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</si>
  <si>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</si>
  <si>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</si>
  <si>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</si>
  <si>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</si>
  <si>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</si>
  <si>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</si>
  <si>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</si>
  <si>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</si>
  <si>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</si>
  <si>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</si>
  <si>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</si>
  <si>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</si>
  <si>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</si>
  <si>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</si>
  <si>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</si>
  <si>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</si>
  <si>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</si>
  <si>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</si>
  <si>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</si>
  <si>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</si>
  <si>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</si>
  <si>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</si>
  <si>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</si>
  <si>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</si>
  <si>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</si>
  <si>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</si>
  <si>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</si>
  <si>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</si>
  <si>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</si>
  <si>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</si>
  <si>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</si>
  <si>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</si>
  <si>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</si>
  <si>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</si>
  <si>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</si>
  <si>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</si>
  <si>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</si>
  <si>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</si>
  <si>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</si>
  <si>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</si>
  <si>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</si>
  <si>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</si>
  <si>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</si>
  <si>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</si>
  <si>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</si>
  <si>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</si>
  <si>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</si>
  <si>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</si>
  <si>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</si>
  <si>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</si>
  <si>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</si>
  <si>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</si>
  <si>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</si>
  <si>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</si>
  <si>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</si>
  <si>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</si>
  <si>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</si>
  <si>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</si>
  <si>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</si>
  <si>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</si>
  <si>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</si>
  <si>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</si>
  <si>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</si>
  <si>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</si>
  <si>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</si>
  <si>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</si>
  <si>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</si>
  <si>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</si>
  <si>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</si>
  <si>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</si>
  <si>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</si>
  <si>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</si>
  <si>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</si>
  <si>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</si>
  <si>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</si>
  <si>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</si>
  <si>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</si>
  <si>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</si>
  <si>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</si>
  <si>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</si>
  <si>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</si>
  <si>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</si>
  <si>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</si>
  <si>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</si>
  <si>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</si>
  <si>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</si>
  <si>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</si>
  <si>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</si>
  <si>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</si>
  <si>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</si>
  <si>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</si>
  <si>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</si>
  <si>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</si>
  <si>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</si>
  <si>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</si>
  <si>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</si>
  <si>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</si>
  <si>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</si>
  <si>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</si>
  <si>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</si>
  <si>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</si>
  <si>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</si>
  <si>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</si>
  <si>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</si>
  <si>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</si>
  <si>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</si>
  <si>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</si>
  <si>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</si>
  <si>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</si>
  <si>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</si>
  <si>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</si>
  <si>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</si>
  <si>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</si>
  <si>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</si>
  <si>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</si>
  <si>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</si>
  <si>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</si>
  <si>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</si>
  <si>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</si>
  <si>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</si>
  <si>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</si>
  <si>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</si>
  <si>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</si>
  <si>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</si>
  <si>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</si>
  <si>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</si>
  <si>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</si>
  <si>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</si>
  <si>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</si>
  <si>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</si>
  <si>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</si>
  <si>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</si>
  <si>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</si>
  <si>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</si>
  <si>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</si>
  <si>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</si>
  <si>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</si>
  <si>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</si>
  <si>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</si>
  <si>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</si>
  <si>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</si>
  <si>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</si>
  <si>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</si>
  <si>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</si>
  <si>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</si>
  <si>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</si>
  <si>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</si>
  <si>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</si>
  <si>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</si>
  <si>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</si>
  <si>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</si>
  <si>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</si>
  <si>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</si>
  <si>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</si>
  <si>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</si>
  <si>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</si>
  <si>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</si>
  <si>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</si>
  <si>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</si>
  <si>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</si>
  <si>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</si>
  <si>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</si>
  <si>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</si>
  <si>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</si>
  <si>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</si>
  <si>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</si>
  <si>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</si>
  <si>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</si>
  <si>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</si>
  <si>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</si>
  <si>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</si>
  <si>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</si>
  <si>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</si>
  <si>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</si>
  <si>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</si>
  <si>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</si>
  <si>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</si>
  <si>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</si>
  <si>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</si>
  <si>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</si>
  <si>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</si>
  <si>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</si>
  <si>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</si>
  <si>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</si>
  <si>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</si>
  <si>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</si>
  <si>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</si>
  <si>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</si>
  <si>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</si>
  <si>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</si>
  <si>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</si>
  <si>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</si>
  <si>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</si>
  <si>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</si>
  <si>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</si>
  <si>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</si>
  <si>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</si>
  <si>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</si>
  <si>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</si>
  <si>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</si>
  <si>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</si>
  <si>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</si>
  <si>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</si>
  <si>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</si>
  <si>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</si>
  <si>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</si>
  <si>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</si>
  <si>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</si>
  <si>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</si>
  <si>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</si>
  <si>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</si>
  <si>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</si>
  <si>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</si>
  <si>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</si>
  <si>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</si>
  <si>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</si>
  <si>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</si>
  <si>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</si>
  <si>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</si>
  <si>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</si>
  <si>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</si>
  <si>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</si>
  <si>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</si>
  <si>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</si>
  <si>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</si>
  <si>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</si>
  <si>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</si>
  <si>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</si>
  <si>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</si>
  <si>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</si>
  <si>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</si>
  <si>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</si>
  <si>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</si>
  <si>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</si>
  <si>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</si>
  <si>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</si>
  <si>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</si>
  <si>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</si>
  <si>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</si>
  <si>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</si>
  <si>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</si>
  <si>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</si>
  <si>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</si>
  <si>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</si>
  <si>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</si>
  <si>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</si>
  <si>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</si>
  <si>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</si>
  <si>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</si>
  <si>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</si>
  <si>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</si>
  <si>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</si>
  <si>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</si>
  <si>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</si>
  <si>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</si>
  <si>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</si>
  <si>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</si>
  <si>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</si>
  <si>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</si>
  <si>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</si>
  <si>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</si>
  <si>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</si>
  <si>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</si>
  <si>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</si>
  <si>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</si>
  <si>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</si>
  <si>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</si>
  <si>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</si>
  <si>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</si>
  <si>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</si>
  <si>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</si>
  <si>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</si>
  <si>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</si>
  <si>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</si>
  <si>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</si>
  <si>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</si>
  <si>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</si>
  <si>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</si>
  <si>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</si>
  <si>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</si>
  <si>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</si>
  <si>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</si>
  <si>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</si>
  <si>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</si>
  <si>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</si>
  <si>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</si>
  <si>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</si>
  <si>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</si>
  <si>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</si>
  <si>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</si>
  <si>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</si>
  <si>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</si>
  <si>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</si>
  <si>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</si>
  <si>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</si>
  <si>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</si>
  <si>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</si>
  <si>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</si>
  <si>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</si>
  <si>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</si>
  <si>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</si>
  <si>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</si>
  <si>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</si>
  <si>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</si>
  <si>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</si>
  <si>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</si>
  <si>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</si>
  <si>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</si>
  <si>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</si>
  <si>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</si>
  <si>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</si>
  <si>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</si>
  <si>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</si>
  <si>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</si>
  <si>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</si>
  <si>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</si>
  <si>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</si>
  <si>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</si>
  <si>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</si>
  <si>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</si>
  <si>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</si>
  <si>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</si>
  <si>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</si>
  <si>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</si>
  <si>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</si>
  <si>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</si>
  <si>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</si>
  <si>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</si>
  <si>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</si>
  <si>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</si>
  <si>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</si>
  <si>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</si>
  <si>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</si>
  <si>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</si>
  <si>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</si>
  <si>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</si>
  <si>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</si>
  <si>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</si>
  <si>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</si>
  <si>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</si>
  <si>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</si>
  <si>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</si>
  <si>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</si>
  <si>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</si>
  <si>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</si>
  <si>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</si>
  <si>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</si>
  <si>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</si>
  <si>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</si>
  <si>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</si>
  <si>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</si>
  <si>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</si>
  <si>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</si>
  <si>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</si>
  <si>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</si>
  <si>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</si>
  <si>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</si>
  <si>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</si>
  <si>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</si>
  <si>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</si>
  <si>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</si>
  <si>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</si>
  <si>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</si>
  <si>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</si>
  <si>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</si>
  <si>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</si>
  <si>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</si>
  <si>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</si>
  <si>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</si>
  <si>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</si>
  <si>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</si>
  <si>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</si>
  <si>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</si>
  <si>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</si>
  <si>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</si>
  <si>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</si>
  <si>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</si>
  <si>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</si>
  <si>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</si>
  <si>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</si>
  <si>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</si>
  <si>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</si>
  <si>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</si>
  <si>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</si>
  <si>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</si>
  <si>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</si>
  <si>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</si>
  <si>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</si>
  <si>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</si>
  <si>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</si>
  <si>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</si>
  <si>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</si>
  <si>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</si>
  <si>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</si>
  <si>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</si>
  <si>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</si>
  <si>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</si>
  <si>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</si>
  <si>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</si>
  <si>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</si>
  <si>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</si>
  <si>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</si>
  <si>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</si>
  <si>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</si>
  <si>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</si>
  <si>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</si>
  <si>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</si>
  <si>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</si>
  <si>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</si>
  <si>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</si>
  <si>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</si>
  <si>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</si>
  <si>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</si>
  <si>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</si>
  <si>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</si>
  <si>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</si>
  <si>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</si>
  <si>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</si>
  <si>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</si>
  <si>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</si>
  <si>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</si>
  <si>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</si>
  <si>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</si>
  <si>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</si>
  <si>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</si>
  <si>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</si>
  <si>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</si>
  <si>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</si>
  <si>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</si>
  <si>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</si>
  <si>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</si>
  <si>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</si>
  <si>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</si>
  <si>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</si>
  <si>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</si>
  <si>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</si>
  <si>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</si>
  <si>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</si>
  <si>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</si>
  <si>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</si>
  <si>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</si>
  <si>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</si>
  <si>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</si>
  <si>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</si>
  <si>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</si>
  <si>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</si>
  <si>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</si>
  <si>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</si>
  <si>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</si>
  <si>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</si>
  <si>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</si>
  <si>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</si>
  <si>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</si>
  <si>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</si>
  <si>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</si>
  <si>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</si>
  <si>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</si>
  <si>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</si>
  <si>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</si>
  <si>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</si>
  <si>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</si>
  <si>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</si>
  <si>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</si>
  <si>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</si>
  <si>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</si>
  <si>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</si>
  <si>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</si>
  <si>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</si>
  <si>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</si>
  <si>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</si>
  <si>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</si>
  <si>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</si>
  <si>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</si>
  <si>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</si>
  <si>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</si>
  <si>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</si>
  <si>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</si>
  <si>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</si>
  <si>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</si>
  <si>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</si>
  <si>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</si>
  <si>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</si>
  <si>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</si>
  <si>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</si>
  <si>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</si>
  <si>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</si>
  <si>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</si>
  <si>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</si>
  <si>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</si>
  <si>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</si>
  <si>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</si>
  <si>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</si>
  <si>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</si>
  <si>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</si>
  <si>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</si>
  <si>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</si>
  <si>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</si>
  <si>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</si>
  <si>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</si>
  <si>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</si>
  <si>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</si>
  <si>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</si>
  <si>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</si>
  <si>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</si>
  <si>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</si>
  <si>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</si>
  <si>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</si>
  <si>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</si>
  <si>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</si>
  <si>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</si>
  <si>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</si>
  <si>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</si>
  <si>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</si>
  <si>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</si>
  <si>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</si>
  <si>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</si>
  <si>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</si>
  <si>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</si>
  <si>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</si>
  <si>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</si>
  <si>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</si>
  <si>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</si>
  <si>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</si>
  <si>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</si>
  <si>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</si>
  <si>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</si>
  <si>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</si>
  <si>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</si>
  <si>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</si>
  <si>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</si>
  <si>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</si>
  <si>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</si>
  <si>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</si>
  <si>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</si>
  <si>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</si>
  <si>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</si>
  <si>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</si>
  <si>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</si>
  <si>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</si>
  <si>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</si>
  <si>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</si>
  <si>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</si>
  <si>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</si>
  <si>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</si>
  <si>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</si>
  <si>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</si>
  <si>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</si>
  <si>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</si>
  <si>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</si>
  <si>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</si>
  <si>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</si>
  <si>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</si>
  <si>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</si>
  <si>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</si>
  <si>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</si>
  <si>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</si>
  <si>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</si>
  <si>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</si>
  <si>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</si>
  <si>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</si>
  <si>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</si>
  <si>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</si>
  <si>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</si>
  <si>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</si>
  <si>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</si>
  <si>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</si>
  <si>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</si>
  <si>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</si>
  <si>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</si>
  <si>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</si>
  <si>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</si>
  <si>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</si>
  <si>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</si>
  <si>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</si>
  <si>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</si>
  <si>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</si>
  <si>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</si>
  <si>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</si>
  <si>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</si>
  <si>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</si>
  <si>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</si>
  <si>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</si>
  <si>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</si>
  <si>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</si>
  <si>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</si>
  <si>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</si>
  <si>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</si>
  <si>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</si>
  <si>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</si>
  <si>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</si>
  <si>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</si>
  <si>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</si>
  <si>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</si>
  <si>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</si>
  <si>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</si>
  <si>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</si>
  <si>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</si>
  <si>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</si>
  <si>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</si>
  <si>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</si>
  <si>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</si>
  <si>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</si>
  <si>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</si>
  <si>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</si>
  <si>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</si>
  <si>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</si>
  <si>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</si>
  <si>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</si>
  <si>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</si>
  <si>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</si>
  <si>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</si>
  <si>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</si>
  <si>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</si>
  <si>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</si>
  <si>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</si>
  <si>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</si>
  <si>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</si>
  <si>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</si>
  <si>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</si>
  <si>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</si>
  <si>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</si>
  <si>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</si>
  <si>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</si>
  <si>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</si>
  <si>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</si>
  <si>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</si>
  <si>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</si>
  <si>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</si>
  <si>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</si>
  <si>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</si>
  <si>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</si>
  <si>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</si>
  <si>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</si>
  <si>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</si>
  <si>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</si>
  <si>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</si>
  <si>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</si>
  <si>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</si>
  <si>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</si>
  <si>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</si>
  <si>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</si>
  <si>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</si>
  <si>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</si>
  <si>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</si>
  <si>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</si>
  <si>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</si>
  <si>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</si>
  <si>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</si>
  <si>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</si>
  <si>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</si>
  <si>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</si>
  <si>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</si>
  <si>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</si>
  <si>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</si>
  <si>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</si>
  <si>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</si>
  <si>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</si>
  <si>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</si>
  <si>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</si>
  <si>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</si>
  <si>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</si>
  <si>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</si>
  <si>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</si>
  <si>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</si>
  <si>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</si>
  <si>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</si>
  <si>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</si>
  <si>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</si>
  <si>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</si>
  <si>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</si>
  <si>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</si>
  <si>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</si>
  <si>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</si>
  <si>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</si>
  <si>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</si>
  <si>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</si>
  <si>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</si>
  <si>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</si>
  <si>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</si>
  <si>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</si>
  <si>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</si>
  <si>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</si>
  <si>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</si>
  <si>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</si>
  <si>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</si>
  <si>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</si>
  <si>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</si>
  <si>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</si>
  <si>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</si>
  <si>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</si>
  <si>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</si>
  <si>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</si>
  <si>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</si>
  <si>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</si>
  <si>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</si>
  <si>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</si>
  <si>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</si>
  <si>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</si>
  <si>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</si>
  <si>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</si>
  <si>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</si>
  <si>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</si>
  <si>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</si>
  <si>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</si>
  <si>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</si>
  <si>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</si>
  <si>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</si>
  <si>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</si>
  <si>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</si>
  <si>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</si>
  <si>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</si>
  <si>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</si>
  <si>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</si>
  <si>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</si>
  <si>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</si>
  <si>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</si>
  <si>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</si>
  <si>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</si>
  <si>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</si>
  <si>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</si>
  <si>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</si>
  <si>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</si>
  <si>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</si>
  <si>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</si>
  <si>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</si>
  <si>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</si>
  <si>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</si>
  <si>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</si>
  <si>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</si>
  <si>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</si>
  <si>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</si>
  <si>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</si>
  <si>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</si>
  <si>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</si>
  <si>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</si>
  <si>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</si>
  <si>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</si>
  <si>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</si>
  <si>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</si>
  <si>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</si>
  <si>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</si>
  <si>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</si>
  <si>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</si>
  <si>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</si>
  <si>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</si>
  <si>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</si>
  <si>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</si>
  <si>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</si>
  <si>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</si>
  <si>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</si>
  <si>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</si>
  <si>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</si>
  <si>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</si>
  <si>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</si>
  <si>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</si>
  <si>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</si>
  <si>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</si>
  <si>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</si>
  <si>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</si>
  <si>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</si>
  <si>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</si>
  <si>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</si>
  <si>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</si>
  <si>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</si>
  <si>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</si>
  <si>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</si>
  <si>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</si>
  <si>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</si>
  <si>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</si>
  <si>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</si>
  <si>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</si>
  <si>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</si>
  <si>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</si>
  <si>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</si>
  <si>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</si>
  <si>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</si>
  <si>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</si>
  <si>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</si>
  <si>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</si>
  <si>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</si>
  <si>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</si>
  <si>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</si>
  <si>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</si>
  <si>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</si>
  <si>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</si>
  <si>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</si>
  <si>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</si>
  <si>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</si>
  <si>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</si>
  <si>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</si>
  <si>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</si>
  <si>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</si>
  <si>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</si>
  <si>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</si>
  <si>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</si>
  <si>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</si>
  <si>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</si>
  <si>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</si>
  <si>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</si>
  <si>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</si>
  <si>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</si>
  <si>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</si>
  <si>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</si>
  <si>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</si>
  <si>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</si>
  <si>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</si>
  <si>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</si>
  <si>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</si>
  <si>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</si>
  <si>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</si>
  <si>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</si>
  <si>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</si>
  <si>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</si>
  <si>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</si>
  <si>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</si>
  <si>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</si>
  <si>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</si>
  <si>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</si>
  <si>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</si>
  <si>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</si>
  <si>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</si>
  <si>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</si>
  <si>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</si>
  <si>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</si>
  <si>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</si>
  <si>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</si>
  <si>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</si>
  <si>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</si>
  <si>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</si>
  <si>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</si>
  <si>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</si>
  <si>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</si>
  <si>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</si>
  <si>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</si>
  <si>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</si>
  <si>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</si>
  <si>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</si>
  <si>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</si>
  <si>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</si>
  <si>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</si>
  <si>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</si>
  <si>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</si>
  <si>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</si>
  <si>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</si>
  <si>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</si>
  <si>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</si>
  <si>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</si>
  <si>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</si>
  <si>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</si>
  <si>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</si>
  <si>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</si>
  <si>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</si>
  <si>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</si>
  <si>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</si>
  <si>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</si>
  <si>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</si>
  <si>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</si>
  <si>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</si>
  <si>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</si>
  <si>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</si>
  <si>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</si>
  <si>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</si>
  <si>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</si>
  <si>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</si>
  <si>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</si>
  <si>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</si>
  <si>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</si>
  <si>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</si>
  <si>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</si>
  <si>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</si>
  <si>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</si>
  <si>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</si>
  <si>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</si>
  <si>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</si>
  <si>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</si>
  <si>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</si>
  <si>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</si>
  <si>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</si>
  <si>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</si>
  <si>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</si>
  <si>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</si>
  <si>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</si>
  <si>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</si>
  <si>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</si>
  <si>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</si>
  <si>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</si>
  <si>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</si>
  <si>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</si>
  <si>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</si>
  <si>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</si>
  <si>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</si>
  <si>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</si>
  <si>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</si>
  <si>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</si>
  <si>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</si>
  <si>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</si>
  <si>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</si>
  <si>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</si>
  <si>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</si>
  <si>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</si>
  <si>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</si>
  <si>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</si>
  <si>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</si>
  <si>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</si>
  <si>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</si>
  <si>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</si>
  <si>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</si>
  <si>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</si>
  <si>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</si>
  <si>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</si>
  <si>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</si>
  <si>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</si>
  <si>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</si>
  <si>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</si>
  <si>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</si>
  <si>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</si>
  <si>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</si>
  <si>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</si>
  <si>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</si>
  <si>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</si>
  <si>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</si>
  <si>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</si>
  <si>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</si>
  <si>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</si>
  <si>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</si>
  <si>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</si>
  <si>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</si>
  <si>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</si>
  <si>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</si>
  <si>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</si>
  <si>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</si>
  <si>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</si>
  <si>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</si>
  <si>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</si>
  <si>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</si>
  <si>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</si>
  <si>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</si>
  <si>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</si>
  <si>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</si>
  <si>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</si>
  <si>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</si>
  <si>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</si>
  <si>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</si>
  <si>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</si>
  <si>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</si>
  <si>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</si>
  <si>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</si>
  <si>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</si>
  <si>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</si>
  <si>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</si>
  <si>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</si>
  <si>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</si>
  <si>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</si>
  <si>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</si>
  <si>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</si>
  <si>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</si>
  <si>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</si>
  <si>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</si>
  <si>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</si>
  <si>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</si>
  <si>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</si>
  <si>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</si>
  <si>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</si>
  <si>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</si>
  <si>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</si>
  <si>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</si>
  <si>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</si>
  <si>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</si>
  <si>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</si>
  <si>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</si>
  <si>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</si>
  <si>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</si>
  <si>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</si>
  <si>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</si>
  <si>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</si>
  <si>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</si>
  <si>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</si>
  <si>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</si>
  <si>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</si>
  <si>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</si>
  <si>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</si>
  <si>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</si>
  <si>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</si>
  <si>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</si>
  <si>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</si>
  <si>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</si>
  <si>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</si>
  <si>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</si>
  <si>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</si>
  <si>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</si>
  <si>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</si>
  <si>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</si>
  <si>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</si>
  <si>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</si>
  <si>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</si>
  <si>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</si>
  <si>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</si>
  <si>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</si>
  <si>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</si>
  <si>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</si>
  <si>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</si>
  <si>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</si>
  <si>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</si>
  <si>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</si>
  <si>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</si>
  <si>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</si>
  <si>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</si>
  <si>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</si>
  <si>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</si>
  <si>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</si>
  <si>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</si>
  <si>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</si>
  <si>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</si>
  <si>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</si>
  <si>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</si>
  <si>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</si>
  <si>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</si>
  <si>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</si>
  <si>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</si>
  <si>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</si>
  <si>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</si>
  <si>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</si>
  <si>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</si>
  <si>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</si>
  <si>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</si>
  <si>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</si>
  <si>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</si>
  <si>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</si>
  <si>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</si>
  <si>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</si>
  <si>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</si>
  <si>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</si>
  <si>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</si>
  <si>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</si>
  <si>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</si>
  <si>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</si>
  <si>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</si>
  <si>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</si>
  <si>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</si>
  <si>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</si>
  <si>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</si>
  <si>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</si>
  <si>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</si>
  <si>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</si>
  <si>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</si>
  <si>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</si>
  <si>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</si>
  <si>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</si>
  <si>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</si>
  <si>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</si>
  <si>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</si>
  <si>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</si>
  <si>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</si>
  <si>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</si>
  <si>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</si>
  <si>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</si>
  <si>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</si>
  <si>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</si>
  <si>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</si>
  <si>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</si>
  <si>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</si>
  <si>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</si>
  <si>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</si>
  <si>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</si>
  <si>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</si>
  <si>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</si>
  <si>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</si>
  <si>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</si>
  <si>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</si>
  <si>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</si>
  <si>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</si>
  <si>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</si>
  <si>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</si>
  <si>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</si>
  <si>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</si>
  <si>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</si>
  <si>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</si>
  <si>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</si>
  <si>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</si>
  <si>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</si>
  <si>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</si>
  <si>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</si>
  <si>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</si>
  <si>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</si>
  <si>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</si>
  <si>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</si>
  <si>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</si>
  <si>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</si>
  <si>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</si>
  <si>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</si>
  <si>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</si>
  <si>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</si>
  <si>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</si>
  <si>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</si>
  <si>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</si>
  <si>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</si>
  <si>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</si>
  <si>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</si>
  <si>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</si>
  <si>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</si>
  <si>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</si>
  <si>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</si>
  <si>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</si>
  <si>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</si>
  <si>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</si>
  <si>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</si>
  <si>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</si>
  <si>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</si>
  <si>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</si>
  <si>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</si>
  <si>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</si>
  <si>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</si>
  <si>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</si>
  <si>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</si>
  <si>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</si>
  <si>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</si>
  <si>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</si>
  <si>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</si>
  <si>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</si>
  <si>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</si>
  <si>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</si>
  <si>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</si>
  <si>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</si>
  <si>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</si>
  <si>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</si>
  <si>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</si>
  <si>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</si>
  <si>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</si>
  <si>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</si>
  <si>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</si>
  <si>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</si>
  <si>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</si>
  <si>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</si>
  <si>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</si>
  <si>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</si>
  <si>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</si>
  <si>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</si>
  <si>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</si>
  <si>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</si>
  <si>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</si>
  <si>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</si>
  <si>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</si>
  <si>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</si>
  <si>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</si>
  <si>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</si>
  <si>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</si>
  <si>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</si>
  <si>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</si>
  <si>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</si>
  <si>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</si>
  <si>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</si>
  <si>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</si>
  <si>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</si>
  <si>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</si>
  <si>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</si>
  <si>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</si>
  <si>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</si>
  <si>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</si>
  <si>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</si>
  <si>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</si>
  <si>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</si>
  <si>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</si>
  <si>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</si>
  <si>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</si>
  <si>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</si>
  <si>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</si>
  <si>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</si>
  <si>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</si>
  <si>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</si>
  <si>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</si>
  <si>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</si>
  <si>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</si>
  <si>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</si>
  <si>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</si>
  <si>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</si>
  <si>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</si>
  <si>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</si>
  <si>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</si>
  <si>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</si>
  <si>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</si>
  <si>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</si>
  <si>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</si>
  <si>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</si>
  <si>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</si>
  <si>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</si>
  <si>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</si>
  <si>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</si>
  <si>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</si>
  <si>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</si>
  <si>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</si>
  <si>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</si>
  <si>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</si>
  <si>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</si>
  <si>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</si>
  <si>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</si>
  <si>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</si>
  <si>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</si>
  <si>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</si>
  <si>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</si>
  <si>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</si>
  <si>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</si>
  <si>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</si>
  <si>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</si>
  <si>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</si>
  <si>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</si>
  <si>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</si>
  <si>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</si>
  <si>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</si>
  <si>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</si>
  <si>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</si>
  <si>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</si>
  <si>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</si>
  <si>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</si>
  <si>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</si>
  <si>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</si>
  <si>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</si>
  <si>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</si>
  <si>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</si>
  <si>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</si>
  <si>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</si>
  <si>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</si>
  <si>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</si>
  <si>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</si>
  <si>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</si>
  <si>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</si>
  <si>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</si>
  <si>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</si>
  <si>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</si>
  <si>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</si>
  <si>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</si>
  <si>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</si>
  <si>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</si>
  <si>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</si>
  <si>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</si>
  <si>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</si>
  <si>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</si>
  <si>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</si>
  <si>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</si>
  <si>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</si>
  <si>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</si>
  <si>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</si>
  <si>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</si>
  <si>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</si>
  <si>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</si>
  <si>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</si>
  <si>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</si>
  <si>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</si>
  <si>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</si>
  <si>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</si>
  <si>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</si>
  <si>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</si>
  <si>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</si>
  <si>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</si>
  <si>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</si>
  <si>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</si>
  <si>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</si>
  <si>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</si>
  <si>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</si>
  <si>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</si>
  <si>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</si>
  <si>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</si>
  <si>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</si>
  <si>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</si>
  <si>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</si>
  <si>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</si>
  <si>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</si>
  <si>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</si>
  <si>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</si>
  <si>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</si>
  <si>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</si>
  <si>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</si>
  <si>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</si>
  <si>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</si>
  <si>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</si>
  <si>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</si>
  <si>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</si>
  <si>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</si>
  <si>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</si>
  <si>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</si>
  <si>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</si>
  <si>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</si>
  <si>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</si>
  <si>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</si>
  <si>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</si>
  <si>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</si>
  <si>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</si>
  <si>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</si>
  <si>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</si>
  <si>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</si>
  <si>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</si>
  <si>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</si>
  <si>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</si>
  <si>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</si>
  <si>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</si>
  <si>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</si>
  <si>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</si>
  <si>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</si>
  <si>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</si>
  <si>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</si>
  <si>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</si>
  <si>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</si>
  <si>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</si>
  <si>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</si>
  <si>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</si>
  <si>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</si>
  <si>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</si>
  <si>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</si>
  <si>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</si>
  <si>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</si>
  <si>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</si>
  <si>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</si>
  <si>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</si>
  <si>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</si>
  <si>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</si>
  <si>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</si>
  <si>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</si>
  <si>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</si>
  <si>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</si>
  <si>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</si>
  <si>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</si>
  <si>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</si>
  <si>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</si>
  <si>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</si>
  <si>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</si>
  <si>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</si>
  <si>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</si>
  <si>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</si>
  <si>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</si>
  <si>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</si>
  <si>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</si>
  <si>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</si>
  <si>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</si>
  <si>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</si>
  <si>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</si>
  <si>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</si>
  <si>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</si>
  <si>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</si>
  <si>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</si>
  <si>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</si>
  <si>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</si>
  <si>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</si>
  <si>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</si>
  <si>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</si>
  <si>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</si>
  <si>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</si>
  <si>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</si>
  <si>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</si>
  <si>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</si>
  <si>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</si>
  <si>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</si>
  <si>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</si>
  <si>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</si>
  <si>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</si>
  <si>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</si>
  <si>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</si>
  <si>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</si>
  <si>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</si>
  <si>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</si>
  <si>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</si>
  <si>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</si>
  <si>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</si>
  <si>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</si>
  <si>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</si>
  <si>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</si>
  <si>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</si>
  <si>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</si>
  <si>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</si>
  <si>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</si>
  <si>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</si>
  <si>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</si>
  <si>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</si>
  <si>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</si>
  <si>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</si>
  <si>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</si>
  <si>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</si>
  <si>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</si>
  <si>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</si>
  <si>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</si>
  <si>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</si>
  <si>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</si>
  <si>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</si>
  <si>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</si>
  <si>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</si>
  <si>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</si>
  <si>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</si>
  <si>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</si>
  <si>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</si>
  <si>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</si>
  <si>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</si>
  <si>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</si>
  <si>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</si>
  <si>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</si>
  <si>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</si>
  <si>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</si>
  <si>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</si>
  <si>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</si>
  <si>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</si>
  <si>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</si>
  <si>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</si>
  <si>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</si>
  <si>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</si>
  <si>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</si>
  <si>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</si>
  <si>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</si>
  <si>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</si>
  <si>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</si>
  <si>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</si>
  <si>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</si>
  <si>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</si>
  <si>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</si>
  <si>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</si>
  <si>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</si>
  <si>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</si>
  <si>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</si>
  <si>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</si>
  <si>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</si>
  <si>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</si>
  <si>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</si>
  <si>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</si>
  <si>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</si>
  <si>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</si>
  <si>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</si>
  <si>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</si>
  <si>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</si>
  <si>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</si>
  <si>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</si>
  <si>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</si>
  <si>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</si>
  <si>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</si>
  <si>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</si>
  <si>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</si>
  <si>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</si>
  <si>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</si>
  <si>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</si>
  <si>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</si>
  <si>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</si>
  <si>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</si>
  <si>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</si>
  <si>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</si>
  <si>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</si>
  <si>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</si>
  <si>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</si>
  <si>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</si>
  <si>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</si>
  <si>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</si>
  <si>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</si>
  <si>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</si>
  <si>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</si>
  <si>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</si>
  <si>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</si>
  <si>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</si>
  <si>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</si>
  <si>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</si>
  <si>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</si>
  <si>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</si>
  <si>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</si>
  <si>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</si>
  <si>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</si>
  <si>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</si>
  <si>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</si>
  <si>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</si>
  <si>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</si>
  <si>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</si>
  <si>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</si>
  <si>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</si>
  <si>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</si>
  <si>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</si>
  <si>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</si>
  <si>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</si>
  <si>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</si>
  <si>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</si>
  <si>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</si>
  <si>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</si>
  <si>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</si>
  <si>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</si>
  <si>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</si>
  <si>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</si>
  <si>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</si>
  <si>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</si>
  <si>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</si>
  <si>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</si>
  <si>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</si>
  <si>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</si>
  <si>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</si>
  <si>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</si>
  <si>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</si>
  <si>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</si>
  <si>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</si>
  <si>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</si>
  <si>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</si>
  <si>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</si>
  <si>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</si>
  <si>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</si>
  <si>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</si>
  <si>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</si>
  <si>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</si>
  <si>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</si>
  <si>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</si>
  <si>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</si>
  <si>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</si>
  <si>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</si>
  <si>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</si>
  <si>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</si>
  <si>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</si>
  <si>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</si>
  <si>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</si>
  <si>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</si>
  <si>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</si>
  <si>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</si>
  <si>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</si>
  <si>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</si>
  <si>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</si>
  <si>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</si>
  <si>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</si>
  <si>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</si>
  <si>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</si>
  <si>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</si>
  <si>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</si>
  <si>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</si>
  <si>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</si>
  <si>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</si>
  <si>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</si>
  <si>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</si>
  <si>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</si>
  <si>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</si>
  <si>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</si>
  <si>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</si>
  <si>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</si>
  <si>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</si>
  <si>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</si>
  <si>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</si>
  <si>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</si>
  <si>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</si>
  <si>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</si>
  <si>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</si>
  <si>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</si>
  <si>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</si>
  <si>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</si>
  <si>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</si>
  <si>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</si>
  <si>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</si>
  <si>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</si>
  <si>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</si>
  <si>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</si>
  <si>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</si>
  <si>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</si>
  <si>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</si>
  <si>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</si>
  <si>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</si>
  <si>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</si>
  <si>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</si>
  <si>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</si>
  <si>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</si>
  <si>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</si>
  <si>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</si>
  <si>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</si>
  <si>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</si>
  <si>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</si>
  <si>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</si>
  <si>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</si>
  <si>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</si>
  <si>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</si>
  <si>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</si>
  <si>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</si>
  <si>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</si>
  <si>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</si>
  <si>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</si>
  <si>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</si>
  <si>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</si>
  <si>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</si>
  <si>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</si>
  <si>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</si>
  <si>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</si>
  <si>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</si>
  <si>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</si>
  <si>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</si>
  <si>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</si>
  <si>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</si>
  <si>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</si>
  <si>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</si>
  <si>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</si>
  <si>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</si>
  <si>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</si>
  <si>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</si>
  <si>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</si>
  <si>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</si>
  <si>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</si>
  <si>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</si>
  <si>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</si>
  <si>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</si>
  <si>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</si>
  <si>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</si>
  <si>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</si>
  <si>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</si>
  <si>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</si>
  <si>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</si>
  <si>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</si>
  <si>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</si>
  <si>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</si>
  <si>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</si>
  <si>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</si>
  <si>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</si>
  <si>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</si>
  <si>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</si>
  <si>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</si>
  <si>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</si>
  <si>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</si>
  <si>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</si>
  <si>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</si>
  <si>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</si>
  <si>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</si>
  <si>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</si>
  <si>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</si>
  <si>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</si>
  <si>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</si>
  <si>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</si>
  <si>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</si>
  <si>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</si>
  <si>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</si>
  <si>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</si>
  <si>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</si>
  <si>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</si>
  <si>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</si>
  <si>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</si>
  <si>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</si>
  <si>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</si>
  <si>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</si>
  <si>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</si>
  <si>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</si>
  <si>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</si>
  <si>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</si>
  <si>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</si>
  <si>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</si>
  <si>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</si>
  <si>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</si>
  <si>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</si>
  <si>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</si>
  <si>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</si>
  <si>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</si>
  <si>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</si>
  <si>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</si>
  <si>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</si>
  <si>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</si>
  <si>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</si>
  <si>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</si>
  <si>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</si>
  <si>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</si>
  <si>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</si>
  <si>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</si>
  <si>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</si>
  <si>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</si>
  <si>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</si>
  <si>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</si>
  <si>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</si>
  <si>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</si>
  <si>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</si>
  <si>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</si>
  <si>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</si>
  <si>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</si>
  <si>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</si>
  <si>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</si>
  <si>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</si>
  <si>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</si>
  <si>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</si>
  <si>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</si>
  <si>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</si>
  <si>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</si>
  <si>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</si>
  <si>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</si>
  <si>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</si>
  <si>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</si>
  <si>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</si>
  <si>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</si>
  <si>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</si>
  <si>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</si>
  <si>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</si>
  <si>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</si>
  <si>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</si>
  <si>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</si>
  <si>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</si>
  <si>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</si>
  <si>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</si>
  <si>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</si>
  <si>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</si>
  <si>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</si>
  <si>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</si>
  <si>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</si>
  <si>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</si>
  <si>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</si>
  <si>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</si>
  <si>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</si>
  <si>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</si>
  <si>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</si>
  <si>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</si>
  <si>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</si>
  <si>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</si>
  <si>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</si>
  <si>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</si>
  <si>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</si>
  <si>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</si>
  <si>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</si>
  <si>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</si>
  <si>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</si>
  <si>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</si>
  <si>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</si>
  <si>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</si>
  <si>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</si>
  <si>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</si>
  <si>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</si>
  <si>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</si>
  <si>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</si>
  <si>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</si>
  <si>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</si>
  <si>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</si>
  <si>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</si>
  <si>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</si>
  <si>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</si>
  <si>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</si>
  <si>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</si>
  <si>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</si>
  <si>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</si>
  <si>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</si>
  <si>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</si>
  <si>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</si>
  <si>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</si>
  <si>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</si>
  <si>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</si>
  <si>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</si>
  <si>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</si>
  <si>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</si>
  <si>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</si>
  <si>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</si>
  <si>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</si>
  <si>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</si>
  <si>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</si>
  <si>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</si>
  <si>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</si>
  <si>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</si>
  <si>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</si>
  <si>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</si>
  <si>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</si>
  <si>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</si>
  <si>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</si>
  <si>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</si>
  <si>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</si>
  <si>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</si>
  <si>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</si>
  <si>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</si>
  <si>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</si>
  <si>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</si>
  <si>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</si>
  <si>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</si>
  <si>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</si>
  <si>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</si>
  <si>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</si>
  <si>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</si>
  <si>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</si>
  <si>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</si>
  <si>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</si>
  <si>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</si>
  <si>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</si>
  <si>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</si>
  <si>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</si>
  <si>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</si>
  <si>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</si>
  <si>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</si>
  <si>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</si>
  <si>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</si>
  <si>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</si>
  <si>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</si>
  <si>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</si>
  <si>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</si>
  <si>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</si>
  <si>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</si>
  <si>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</si>
  <si>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</si>
  <si>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</si>
  <si>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</si>
  <si>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</si>
  <si>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</si>
  <si>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</si>
  <si>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</si>
  <si>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</si>
  <si>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</si>
  <si>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</si>
  <si>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</si>
  <si>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</si>
  <si>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</si>
  <si>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</si>
  <si>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</si>
  <si>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</si>
  <si>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</si>
  <si>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</si>
  <si>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</si>
  <si>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</si>
  <si>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</si>
  <si>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</si>
  <si>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</si>
  <si>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</si>
  <si>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</si>
  <si>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</si>
  <si>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</si>
  <si>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</si>
  <si>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</si>
  <si>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</si>
  <si>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</si>
  <si>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</si>
  <si>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</si>
  <si>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</si>
  <si>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</si>
  <si>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</si>
  <si>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</si>
  <si>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</si>
  <si>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</si>
  <si>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</si>
  <si>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</si>
  <si>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</si>
  <si>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</si>
  <si>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</si>
  <si>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</si>
  <si>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</si>
  <si>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</si>
  <si>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</si>
  <si>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</si>
  <si>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</si>
  <si>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</si>
  <si>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</si>
  <si>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</si>
  <si>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</si>
  <si>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</si>
  <si>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</si>
  <si>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</si>
  <si>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</si>
  <si>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</si>
  <si>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</si>
  <si>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</si>
  <si>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</si>
  <si>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</si>
  <si>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</si>
  <si>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</si>
  <si>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</si>
  <si>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</si>
  <si>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</si>
  <si>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</si>
  <si>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</si>
  <si>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</si>
  <si>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</si>
  <si>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</si>
  <si>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</si>
  <si>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</si>
  <si>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</si>
  <si>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</si>
  <si>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</si>
  <si>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</si>
  <si>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</si>
  <si>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</si>
  <si>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</si>
  <si>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</si>
  <si>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</si>
  <si>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</si>
  <si>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</si>
  <si>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</si>
  <si>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</si>
  <si>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</si>
  <si>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</si>
  <si>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</si>
  <si>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</si>
  <si>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</si>
  <si>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</si>
  <si>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</si>
  <si>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</si>
  <si>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</si>
  <si>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</si>
  <si>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</si>
  <si>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</si>
  <si>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</si>
  <si>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</si>
  <si>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</si>
  <si>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</si>
  <si>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</si>
  <si>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</si>
  <si>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</si>
  <si>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</si>
  <si>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</si>
  <si>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</si>
  <si>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</si>
  <si>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</si>
  <si>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</si>
  <si>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</si>
  <si>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</si>
  <si>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</si>
  <si>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</si>
  <si>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</si>
  <si>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</si>
  <si>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</si>
  <si>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</si>
  <si>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</si>
  <si>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</si>
  <si>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</si>
  <si>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</si>
  <si>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</si>
  <si>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</si>
  <si>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</si>
  <si>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</si>
  <si>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</si>
  <si>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</si>
  <si>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</si>
  <si>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</si>
  <si>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</si>
  <si>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</si>
  <si>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</si>
  <si>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</si>
  <si>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</si>
  <si>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</si>
  <si>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</si>
  <si>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</si>
  <si>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</si>
  <si>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</si>
  <si>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</si>
  <si>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</si>
  <si>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</si>
  <si>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</si>
  <si>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</si>
  <si>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</si>
  <si>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</si>
  <si>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</si>
  <si>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</si>
  <si>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</si>
  <si>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</si>
  <si>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</si>
  <si>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</si>
  <si>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</si>
  <si>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</si>
  <si>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</si>
  <si>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</si>
  <si>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</si>
  <si>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</si>
  <si>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</si>
  <si>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</si>
  <si>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</si>
  <si>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</si>
  <si>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</si>
  <si>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</si>
  <si>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</si>
  <si>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</si>
  <si>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</si>
  <si>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</si>
  <si>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</si>
  <si>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</si>
  <si>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</si>
  <si>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</si>
  <si>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</si>
  <si>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</si>
  <si>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</si>
  <si>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</si>
  <si>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</si>
  <si>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</si>
  <si>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</si>
  <si>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</si>
  <si>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</si>
  <si>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</si>
  <si>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</si>
  <si>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</si>
  <si>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</si>
  <si>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</si>
  <si>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</si>
  <si>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</si>
  <si>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</si>
  <si>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</si>
  <si>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</si>
  <si>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</si>
  <si>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</si>
  <si>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</si>
  <si>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</si>
  <si>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</si>
  <si>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</si>
  <si>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</si>
  <si>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</si>
  <si>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</si>
  <si>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</si>
  <si>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</si>
  <si>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</si>
  <si>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</si>
  <si>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</si>
  <si>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</si>
  <si>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</si>
  <si>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</si>
  <si>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</si>
  <si>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</si>
  <si>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</si>
  <si>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</si>
  <si>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</si>
  <si>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</si>
  <si>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</si>
  <si>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</si>
  <si>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</si>
  <si>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</si>
  <si>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</si>
  <si>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</si>
  <si>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</si>
  <si>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</si>
  <si>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</si>
  <si>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</si>
  <si>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</si>
  <si>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</si>
  <si>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</si>
  <si>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</si>
  <si>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</si>
  <si>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</si>
  <si>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</si>
  <si>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</si>
  <si>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</si>
  <si>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</si>
  <si>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</si>
  <si>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</si>
  <si>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</si>
  <si>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</si>
  <si>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</si>
  <si>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</si>
  <si>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</si>
  <si>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</si>
  <si>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</si>
  <si>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</si>
  <si>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</si>
  <si>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</si>
  <si>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</si>
  <si>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</si>
  <si>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</si>
  <si>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</si>
  <si>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</si>
  <si>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</si>
  <si>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</si>
  <si>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</si>
  <si>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</si>
  <si>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</si>
  <si>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</si>
  <si>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</si>
  <si>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</si>
  <si>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</si>
  <si>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</si>
  <si>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</si>
  <si>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</si>
  <si>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</si>
  <si>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</si>
  <si>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</si>
  <si>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</si>
  <si>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</si>
  <si>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</si>
  <si>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</si>
  <si>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</si>
  <si>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</si>
  <si>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</si>
  <si>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</si>
  <si>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</si>
  <si>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</si>
  <si>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</si>
  <si>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</si>
  <si>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</si>
  <si>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</si>
  <si>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</si>
  <si>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</si>
  <si>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</si>
  <si>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</si>
  <si>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</si>
  <si>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</si>
  <si>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</si>
  <si>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</si>
  <si>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</si>
  <si>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</si>
  <si>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</si>
  <si>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</si>
  <si>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</si>
  <si>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</si>
  <si>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</si>
  <si>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</si>
  <si>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</si>
  <si>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</si>
  <si>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</si>
  <si>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</si>
  <si>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</si>
  <si>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</si>
  <si>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</si>
  <si>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</si>
  <si>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</si>
  <si>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</si>
  <si>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</si>
  <si>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</si>
  <si>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</si>
  <si>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</si>
  <si>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</si>
  <si>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</si>
  <si>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</si>
  <si>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</si>
  <si>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</si>
  <si>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</si>
  <si>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</si>
  <si>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</si>
  <si>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</si>
  <si>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</si>
  <si>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</si>
  <si>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</si>
  <si>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</si>
  <si>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</si>
  <si>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</si>
  <si>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</si>
  <si>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</si>
  <si>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</si>
  <si>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</si>
  <si>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</si>
  <si>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</si>
  <si>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</si>
  <si>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</si>
  <si>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</si>
  <si>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</si>
  <si>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</si>
  <si>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</si>
  <si>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</si>
  <si>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</si>
  <si>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</si>
  <si>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</si>
  <si>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</si>
  <si>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</si>
  <si>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</si>
  <si>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</si>
  <si>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</si>
  <si>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</si>
  <si>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</si>
  <si>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</si>
  <si>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</si>
  <si>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</si>
  <si>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</si>
  <si>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</si>
  <si>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</si>
  <si>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</si>
  <si>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</si>
  <si>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</si>
  <si>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</si>
  <si>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</si>
  <si>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</si>
  <si>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</si>
  <si>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</si>
  <si>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</si>
  <si>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</si>
  <si>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</si>
  <si>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</si>
  <si>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</si>
  <si>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</si>
  <si>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</si>
  <si>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</si>
  <si>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</si>
  <si>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</si>
  <si>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</si>
  <si>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</si>
  <si>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</si>
  <si>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</si>
  <si>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</si>
  <si>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</si>
  <si>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</si>
  <si>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</si>
  <si>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</si>
  <si>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</si>
  <si>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</si>
  <si>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</si>
  <si>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</si>
  <si>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</si>
  <si>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</si>
  <si>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</si>
  <si>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</si>
  <si>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</si>
  <si>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</si>
  <si>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</si>
  <si>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</si>
  <si>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</si>
  <si>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</si>
  <si>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</si>
  <si>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</si>
  <si>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</si>
  <si>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</si>
  <si>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</si>
  <si>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</si>
  <si>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</si>
  <si>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</si>
  <si>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</si>
  <si>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</si>
  <si>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</si>
  <si>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</si>
  <si>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</si>
  <si>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</si>
  <si>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</si>
  <si>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</si>
  <si>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</si>
  <si>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</si>
  <si>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</si>
  <si>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</si>
  <si>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</si>
  <si>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</si>
  <si>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</si>
  <si>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</si>
  <si>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</si>
  <si>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</si>
  <si>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</si>
  <si>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</si>
  <si>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</si>
  <si>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</si>
  <si>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</si>
  <si>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</si>
  <si>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</si>
  <si>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</si>
  <si>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</si>
  <si>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</si>
  <si>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</si>
  <si>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</si>
  <si>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</si>
  <si>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</si>
  <si>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</si>
  <si>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</si>
  <si>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</si>
  <si>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</si>
  <si>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</si>
  <si>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</si>
  <si>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</si>
  <si>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</si>
  <si>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</si>
  <si>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</si>
  <si>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</si>
  <si>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</si>
  <si>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</si>
  <si>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</si>
  <si>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</si>
  <si>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</si>
  <si>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</si>
  <si>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</si>
  <si>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</si>
  <si>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</si>
  <si>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</si>
  <si>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</si>
  <si>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</si>
  <si>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</si>
  <si>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</si>
  <si>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</si>
  <si>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</si>
  <si>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</si>
  <si>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</si>
  <si>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</si>
  <si>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</si>
  <si>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</si>
  <si>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</si>
  <si>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</si>
  <si>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</si>
  <si>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</si>
  <si>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</si>
  <si>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</si>
  <si>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</si>
  <si>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</si>
  <si>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</si>
  <si>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</si>
  <si>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</si>
  <si>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</si>
  <si>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</si>
  <si>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</si>
  <si>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</si>
  <si>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</si>
  <si>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</si>
  <si>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</si>
  <si>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</si>
  <si>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</si>
  <si>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</si>
  <si>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</si>
  <si>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</si>
  <si>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</si>
  <si>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</si>
  <si>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</si>
  <si>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</si>
  <si>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</si>
  <si>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</si>
  <si>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</si>
  <si>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</si>
  <si>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</si>
  <si>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</si>
  <si>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</si>
  <si>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</si>
  <si>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</si>
  <si>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</si>
  <si>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</si>
  <si>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</si>
  <si>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</si>
  <si>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</si>
  <si>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</si>
  <si>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</si>
  <si>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</si>
  <si>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</si>
  <si>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</si>
  <si>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</si>
  <si>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</si>
  <si>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</si>
  <si>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</si>
  <si>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</si>
  <si>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</si>
  <si>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</si>
  <si>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</si>
  <si>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</si>
  <si>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</si>
  <si>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</si>
  <si>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</si>
  <si>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</si>
  <si>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</si>
  <si>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</si>
  <si>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</si>
  <si>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</si>
  <si>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</si>
  <si>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</si>
  <si>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</si>
  <si>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</si>
  <si>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</si>
  <si>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</si>
  <si>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</si>
  <si>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</si>
  <si>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</si>
  <si>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</si>
  <si>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</si>
  <si>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</si>
  <si>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</si>
  <si>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</si>
  <si>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</si>
  <si>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</si>
  <si>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</si>
  <si>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</si>
  <si>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</si>
  <si>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</si>
  <si>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</si>
  <si>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</si>
  <si>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</si>
  <si>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</si>
  <si>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</si>
  <si>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</si>
  <si>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</si>
  <si>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</si>
  <si>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</si>
  <si>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</si>
  <si>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</si>
  <si>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</si>
  <si>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</si>
  <si>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</si>
  <si>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</si>
  <si>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</si>
  <si>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</si>
  <si>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</si>
  <si>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</si>
  <si>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</si>
  <si>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</si>
  <si>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</si>
  <si>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</si>
  <si>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</si>
  <si>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</si>
  <si>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</si>
  <si>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</si>
  <si>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</si>
  <si>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</si>
  <si>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</si>
  <si>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</si>
  <si>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</si>
  <si>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</si>
  <si>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</si>
  <si>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</si>
  <si>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</si>
  <si>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</si>
  <si>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</si>
  <si>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</si>
  <si>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</si>
  <si>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</si>
  <si>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</si>
  <si>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</si>
  <si>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</si>
  <si>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</si>
  <si>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</si>
  <si>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</si>
  <si>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</si>
  <si>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</si>
  <si>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</si>
  <si>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</si>
  <si>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</si>
  <si>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</si>
  <si>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</si>
  <si>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</si>
  <si>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</si>
  <si>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</si>
  <si>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</si>
  <si>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</si>
  <si>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</si>
  <si>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</si>
  <si>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</si>
  <si>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</si>
  <si>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</si>
  <si>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</si>
  <si>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</si>
  <si>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</si>
  <si>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</si>
  <si>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</si>
  <si>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</si>
  <si>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</si>
  <si>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</si>
  <si>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</si>
  <si>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</si>
  <si>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</si>
  <si>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</si>
  <si>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</si>
  <si>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</si>
  <si>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</si>
  <si>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</si>
  <si>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</si>
  <si>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</si>
  <si>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</si>
  <si>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</si>
  <si>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</si>
  <si>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</si>
  <si>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</si>
  <si>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</si>
  <si>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</si>
  <si>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</si>
  <si>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</si>
  <si>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</si>
  <si>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</si>
  <si>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</si>
  <si>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</si>
  <si>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</si>
  <si>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</si>
  <si>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</si>
  <si>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</si>
  <si>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</si>
  <si>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</si>
  <si>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</si>
  <si>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</si>
  <si>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</si>
  <si>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</si>
  <si>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</si>
  <si>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</si>
  <si>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</si>
  <si>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</si>
  <si>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</si>
  <si>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</si>
  <si>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</si>
  <si>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</si>
  <si>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</si>
  <si>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</si>
  <si>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</si>
  <si>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</si>
  <si>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</si>
  <si>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</si>
  <si>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</si>
  <si>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</si>
  <si>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</si>
  <si>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</si>
  <si>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</si>
  <si>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</si>
  <si>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</si>
  <si>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</si>
  <si>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</si>
  <si>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</si>
  <si>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</si>
  <si>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</si>
  <si>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</si>
  <si>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</si>
  <si>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</si>
  <si>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</si>
  <si>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</si>
  <si>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</si>
  <si>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</si>
  <si>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</si>
  <si>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</si>
  <si>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</si>
  <si>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</si>
  <si>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</si>
  <si>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</si>
  <si>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</si>
  <si>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</si>
  <si>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</si>
  <si>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</si>
  <si>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</si>
  <si>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</si>
  <si>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</si>
  <si>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</si>
  <si>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</si>
  <si>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</si>
  <si>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</si>
  <si>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</si>
  <si>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</si>
  <si>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</si>
  <si>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</si>
  <si>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</si>
  <si>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</si>
  <si>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</si>
  <si>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</si>
  <si>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</si>
  <si>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</si>
  <si>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</si>
  <si>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</si>
  <si>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</si>
  <si>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</si>
  <si>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</si>
  <si>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</si>
  <si>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</si>
  <si>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</si>
  <si>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</si>
  <si>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</si>
  <si>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</si>
  <si>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</si>
  <si>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</si>
  <si>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</si>
  <si>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</si>
  <si>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</si>
  <si>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</si>
  <si>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</si>
  <si>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</si>
  <si>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</si>
  <si>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</si>
  <si>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</si>
  <si>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</si>
  <si>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</si>
  <si>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</si>
  <si>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</si>
  <si>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</si>
  <si>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</si>
  <si>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</si>
  <si>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</si>
  <si>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</si>
  <si>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</si>
  <si>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</si>
  <si>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</si>
  <si>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</si>
  <si>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</si>
  <si>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</si>
  <si>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</si>
  <si>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</si>
  <si>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</si>
  <si>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</si>
  <si>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</si>
  <si>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</si>
  <si>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</si>
  <si>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</si>
  <si>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</si>
  <si>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</si>
  <si>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</si>
  <si>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</si>
  <si>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</si>
  <si>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</si>
  <si>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</si>
  <si>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</si>
  <si>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</si>
  <si>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</si>
  <si>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</si>
  <si>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</si>
  <si>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</si>
  <si>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</si>
  <si>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</si>
  <si>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</si>
  <si>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</si>
  <si>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</si>
  <si>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</si>
  <si>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</si>
  <si>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</si>
  <si>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</si>
  <si>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</si>
  <si>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</si>
  <si>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</si>
  <si>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</si>
  <si>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</si>
  <si>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</si>
  <si>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</si>
  <si>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</si>
  <si>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</si>
  <si>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</si>
  <si>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</si>
  <si>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</si>
  <si>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</si>
  <si>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</si>
  <si>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</si>
  <si>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</si>
  <si>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</si>
  <si>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</si>
  <si>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</si>
  <si>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</si>
  <si>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</si>
  <si>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</si>
  <si>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</si>
  <si>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</si>
  <si>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</si>
  <si>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</si>
  <si>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</si>
  <si>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</si>
  <si>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</si>
  <si>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</si>
  <si>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</si>
  <si>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</si>
  <si>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</si>
  <si>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</si>
  <si>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</si>
  <si>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</si>
  <si>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</si>
  <si>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</si>
  <si>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</si>
  <si>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</si>
  <si>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</si>
  <si>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</si>
  <si>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</si>
  <si>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</si>
  <si>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</si>
  <si>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</si>
  <si>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</si>
  <si>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</si>
  <si>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</si>
  <si>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</si>
  <si>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</si>
  <si>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</si>
  <si>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</si>
  <si>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</si>
  <si>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</si>
  <si>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</si>
  <si>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</si>
  <si>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</si>
  <si>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</si>
  <si>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</si>
  <si>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</si>
  <si>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</si>
  <si>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</si>
  <si>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</si>
  <si>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</si>
  <si>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</si>
  <si>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</si>
  <si>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</si>
  <si>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</si>
  <si>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</si>
  <si>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</si>
  <si>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</si>
  <si>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</si>
  <si>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</si>
  <si>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</si>
  <si>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</si>
  <si>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</si>
  <si>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</si>
  <si>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</si>
  <si>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</si>
  <si>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</si>
  <si>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</si>
  <si>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</si>
  <si>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</si>
  <si>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</si>
  <si>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</si>
  <si>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</si>
  <si>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</si>
  <si>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</si>
  <si>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</si>
  <si>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</si>
  <si>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</si>
  <si>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</si>
  <si>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</si>
  <si>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</si>
  <si>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</si>
  <si>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</si>
  <si>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</si>
  <si>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</si>
  <si>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</si>
  <si>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</si>
  <si>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</si>
  <si>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</si>
  <si>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</si>
  <si>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</si>
  <si>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</si>
  <si>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</si>
  <si>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</si>
  <si>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</si>
  <si>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</si>
  <si>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</si>
  <si>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</si>
  <si>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</si>
  <si>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</si>
  <si>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</si>
  <si>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</si>
  <si>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</si>
  <si>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</si>
  <si>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</si>
  <si>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</si>
  <si>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</si>
  <si>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</si>
  <si>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</si>
  <si>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</si>
  <si>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</si>
  <si>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</si>
  <si>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</si>
  <si>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</si>
  <si>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</si>
  <si>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</si>
  <si>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</si>
  <si>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</si>
  <si>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</si>
  <si>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</si>
  <si>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</si>
  <si>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</si>
  <si>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</si>
  <si>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</si>
  <si>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</si>
  <si>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</si>
  <si>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</si>
  <si>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</si>
  <si>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</si>
  <si>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</si>
  <si>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</si>
  <si>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</si>
  <si>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</si>
  <si>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</si>
  <si>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</si>
  <si>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</si>
  <si>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</si>
  <si>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</si>
  <si>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</si>
  <si>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</si>
  <si>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</si>
  <si>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</si>
  <si>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</si>
  <si>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</si>
  <si>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</si>
  <si>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</si>
  <si>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</si>
  <si>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</si>
  <si>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</si>
  <si>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</si>
  <si>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</si>
  <si>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</si>
  <si>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</si>
  <si>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</si>
  <si>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</si>
  <si>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</si>
  <si>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</si>
  <si>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</si>
  <si>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</si>
  <si>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</si>
  <si>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</si>
  <si>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</si>
  <si>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</si>
  <si>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</si>
  <si>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</si>
  <si>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</si>
  <si>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</si>
  <si>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</si>
  <si>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</si>
  <si>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</si>
  <si>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</si>
  <si>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</si>
  <si>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</si>
  <si>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</si>
  <si>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</si>
  <si>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</si>
  <si>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</si>
  <si>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</si>
  <si>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</si>
  <si>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</si>
  <si>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</si>
  <si>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</si>
  <si>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</si>
  <si>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</si>
  <si>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</si>
  <si>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</si>
  <si>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</si>
  <si>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</si>
  <si>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</si>
  <si>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</si>
  <si>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</si>
  <si>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</si>
  <si>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</si>
  <si>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</si>
  <si>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</si>
  <si>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</si>
  <si>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</si>
  <si>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</si>
  <si>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</si>
  <si>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</si>
  <si>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</si>
  <si>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</si>
  <si>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</si>
  <si>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</si>
  <si>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</si>
  <si>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</si>
  <si>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</si>
  <si>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</si>
  <si>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</si>
  <si>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</si>
  <si>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</si>
  <si>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</si>
  <si>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</si>
  <si>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</si>
  <si>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</si>
  <si>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</si>
  <si>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</si>
  <si>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</si>
  <si>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</si>
  <si>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</si>
  <si>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</si>
  <si>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</si>
  <si>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</si>
  <si>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</si>
  <si>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</si>
  <si>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</si>
  <si>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</si>
  <si>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</si>
  <si>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</si>
  <si>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</si>
  <si>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</si>
  <si>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</si>
  <si>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</si>
  <si>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</si>
  <si>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</si>
  <si>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</si>
  <si>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</si>
  <si>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</si>
  <si>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</si>
  <si>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</si>
  <si>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</si>
  <si>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</si>
  <si>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</si>
  <si>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</si>
  <si>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</si>
  <si>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</si>
  <si>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</si>
  <si>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</si>
  <si>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</si>
  <si>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</si>
  <si>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</si>
  <si>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</si>
  <si>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</si>
  <si>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</si>
  <si>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</si>
  <si>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</si>
  <si>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</si>
  <si>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</si>
  <si>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</si>
  <si>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</si>
  <si>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</si>
  <si>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</si>
  <si>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</si>
  <si>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</si>
  <si>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</si>
  <si>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</si>
  <si>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</si>
  <si>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</si>
  <si>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</si>
  <si>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</si>
  <si>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</si>
  <si>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</si>
  <si>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</si>
  <si>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</si>
  <si>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</si>
  <si>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</si>
  <si>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</si>
  <si>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</si>
  <si>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</si>
  <si>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</si>
  <si>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</si>
  <si>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</si>
  <si>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</si>
  <si>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</si>
  <si>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</si>
  <si>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</si>
  <si>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</si>
  <si>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</si>
  <si>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</si>
  <si>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</si>
  <si>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</si>
  <si>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</si>
  <si>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</si>
  <si>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</si>
  <si>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</si>
  <si>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</si>
  <si>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</si>
  <si>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</si>
  <si>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</si>
  <si>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</si>
  <si>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</si>
  <si>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</si>
  <si>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</si>
  <si>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</si>
  <si>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</si>
  <si>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</si>
  <si>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</si>
  <si>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</si>
  <si>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</si>
  <si>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</si>
  <si>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</si>
  <si>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</si>
  <si>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</si>
  <si>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</si>
  <si>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</si>
  <si>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</si>
  <si>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</si>
  <si>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</si>
  <si>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</si>
  <si>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</si>
  <si>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</si>
  <si>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</si>
  <si>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</si>
  <si>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</si>
  <si>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</si>
  <si>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</si>
  <si>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</si>
  <si>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</si>
  <si>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</si>
  <si>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</si>
  <si>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</si>
  <si>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</si>
  <si>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</si>
  <si>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</si>
  <si>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</si>
  <si>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</si>
  <si>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</si>
  <si>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</si>
  <si>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</si>
  <si>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</si>
  <si>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</si>
  <si>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</si>
  <si>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</si>
  <si>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</si>
  <si>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</si>
  <si>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</si>
  <si>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</si>
  <si>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</si>
  <si>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</si>
  <si>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</si>
  <si>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</si>
  <si>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</si>
  <si>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</si>
  <si>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</si>
  <si>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</si>
  <si>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</si>
  <si>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</si>
  <si>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</si>
  <si>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</si>
  <si>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</si>
  <si>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</si>
  <si>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</si>
  <si>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</si>
  <si>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</si>
  <si>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</si>
  <si>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</si>
  <si>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</si>
  <si>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</si>
  <si>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</si>
  <si>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</si>
  <si>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</si>
  <si>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</si>
  <si>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</si>
  <si>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</si>
  <si>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</si>
  <si>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</si>
  <si>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</si>
  <si>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</si>
  <si>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</si>
  <si>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</si>
  <si>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</si>
  <si>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</si>
  <si>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</si>
  <si>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</si>
  <si>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</si>
  <si>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</si>
  <si>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</si>
  <si>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</si>
  <si>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</si>
  <si>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</si>
  <si>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</si>
  <si>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</si>
  <si>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</si>
  <si>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</si>
  <si>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</si>
  <si>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</si>
  <si>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</si>
  <si>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</si>
  <si>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</si>
  <si>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</si>
  <si>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</si>
  <si>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</si>
  <si>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</si>
  <si>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</si>
  <si>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</si>
  <si>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</si>
  <si>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</si>
  <si>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</si>
  <si>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</si>
  <si>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</si>
  <si>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</si>
  <si>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</si>
  <si>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</si>
  <si>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</si>
  <si>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</si>
  <si>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</si>
  <si>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</si>
  <si>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</si>
  <si>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</si>
  <si>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</si>
  <si>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</si>
  <si>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</si>
  <si>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</si>
  <si>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</si>
  <si>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</si>
  <si>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</si>
  <si>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</si>
  <si>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</si>
  <si>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</si>
  <si>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</si>
  <si>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</si>
  <si>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</si>
  <si>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</si>
  <si>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</si>
  <si>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</si>
  <si>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</si>
  <si>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</si>
  <si>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</si>
  <si>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</si>
  <si>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</si>
  <si>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</si>
  <si>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</si>
  <si>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</si>
  <si>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</si>
  <si>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</si>
  <si>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</si>
  <si>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</si>
  <si>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</si>
  <si>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</si>
  <si>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</si>
  <si>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</si>
  <si>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</si>
  <si>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</si>
  <si>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</si>
  <si>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</si>
  <si>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</si>
  <si>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</si>
  <si>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</si>
  <si>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</si>
  <si>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</si>
  <si>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</si>
  <si>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</si>
  <si>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</si>
  <si>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</si>
  <si>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</si>
  <si>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</si>
  <si>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</si>
  <si>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</si>
  <si>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</si>
  <si>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</si>
  <si>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</si>
  <si>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</si>
  <si>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</si>
  <si>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</si>
  <si>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</si>
  <si>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</si>
  <si>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</si>
  <si>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</si>
  <si>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</si>
  <si>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</si>
  <si>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</si>
  <si>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</si>
  <si>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</si>
  <si>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</si>
  <si>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</si>
  <si>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</si>
  <si>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</si>
  <si>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</si>
  <si>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</si>
  <si>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</si>
  <si>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</si>
  <si>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</si>
  <si>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</si>
  <si>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</si>
  <si>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</si>
  <si>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</si>
  <si>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</si>
  <si>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</si>
  <si>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</si>
  <si>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</si>
  <si>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</si>
  <si>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</si>
  <si>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</si>
  <si>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</si>
  <si>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</si>
  <si>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</si>
  <si>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</si>
  <si>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</si>
  <si>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</si>
  <si>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</si>
  <si>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</si>
  <si>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</si>
  <si>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</si>
  <si>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</si>
  <si>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</si>
  <si>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</si>
  <si>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</si>
  <si>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</si>
  <si>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</si>
  <si>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</si>
  <si>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</si>
  <si>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</si>
  <si>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</si>
  <si>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</si>
  <si>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</si>
  <si>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</si>
  <si>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</si>
  <si>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</si>
  <si>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</si>
  <si>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</si>
  <si>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</si>
  <si>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</si>
  <si>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</si>
  <si>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</si>
  <si>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</si>
  <si>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</si>
  <si>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</si>
  <si>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</si>
  <si>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</si>
  <si>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</si>
  <si>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</si>
  <si>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</si>
  <si>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</si>
  <si>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</si>
  <si>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</si>
  <si>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</si>
  <si>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</si>
  <si>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</si>
  <si>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</si>
  <si>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</si>
  <si>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</si>
  <si>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</si>
  <si>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</si>
  <si>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</si>
  <si>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</si>
  <si>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</si>
  <si>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</si>
  <si>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</si>
  <si>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</si>
  <si>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</si>
  <si>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</si>
  <si>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</si>
  <si>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</si>
  <si>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</si>
  <si>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</si>
  <si>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</si>
  <si>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</si>
  <si>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</si>
  <si>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</si>
  <si>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</si>
  <si>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</si>
  <si>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</si>
  <si>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</si>
  <si>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</si>
  <si>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</si>
  <si>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</si>
  <si>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</si>
  <si>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</si>
  <si>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</si>
  <si>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</si>
  <si>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</si>
  <si>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</si>
  <si>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</si>
  <si>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</si>
  <si>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</si>
  <si>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</si>
  <si>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</si>
  <si>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</si>
  <si>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</si>
  <si>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</si>
  <si>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</si>
  <si>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</si>
  <si>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</si>
  <si>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</si>
  <si>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</si>
  <si>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</si>
  <si>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</si>
  <si>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</si>
  <si>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</si>
  <si>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</si>
  <si>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</si>
  <si>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</si>
  <si>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</si>
  <si>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</si>
  <si>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</si>
  <si>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</si>
  <si>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</si>
  <si>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</si>
  <si>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</si>
  <si>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</si>
  <si>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</si>
  <si>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</si>
  <si>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</si>
  <si>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</si>
  <si>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</si>
  <si>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</si>
  <si>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</si>
  <si>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</si>
  <si>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</si>
  <si>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</si>
  <si>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</si>
  <si>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</si>
  <si>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</si>
  <si>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</si>
  <si>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</si>
  <si>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</si>
  <si>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</si>
  <si>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</si>
  <si>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</si>
  <si>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</si>
  <si>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</si>
  <si>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</si>
  <si>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</si>
  <si>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</si>
  <si>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</si>
  <si>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</si>
  <si>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</si>
  <si>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</si>
  <si>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</si>
  <si>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</si>
  <si>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</si>
  <si>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</si>
  <si>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</si>
  <si>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</si>
  <si>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</si>
  <si>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</si>
  <si>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</si>
  <si>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</si>
  <si>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</si>
  <si>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</si>
  <si>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</si>
  <si>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</si>
  <si>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</si>
  <si>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</si>
  <si>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</si>
  <si>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</si>
  <si>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</si>
  <si>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</si>
  <si>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</si>
  <si>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</si>
  <si>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</si>
  <si>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</si>
  <si>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</si>
  <si>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</si>
  <si>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</si>
  <si>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</si>
  <si>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</si>
  <si>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</si>
  <si>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</si>
  <si>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</si>
  <si>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</si>
  <si>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</si>
  <si>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</si>
  <si>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</si>
  <si>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</si>
  <si>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</si>
  <si>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</si>
  <si>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</si>
  <si>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</si>
  <si>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</si>
  <si>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</si>
  <si>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</si>
  <si>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</si>
  <si>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</si>
  <si>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</si>
  <si>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</si>
  <si>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</si>
  <si>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</si>
  <si>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</si>
  <si>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</si>
  <si>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</si>
  <si>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</si>
  <si>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</si>
  <si>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</si>
  <si>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</si>
  <si>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</si>
  <si>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</si>
  <si>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</si>
  <si>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</si>
  <si>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</si>
  <si>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</si>
  <si>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</si>
  <si>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</si>
  <si>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</si>
  <si>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</si>
  <si>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</si>
  <si>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</si>
  <si>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</si>
  <si>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</si>
  <si>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</si>
  <si>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</si>
  <si>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</si>
  <si>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</si>
  <si>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</si>
  <si>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</si>
  <si>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</si>
  <si>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</si>
  <si>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</si>
  <si>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</si>
  <si>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</si>
  <si>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</si>
  <si>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</si>
  <si>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</si>
  <si>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</si>
  <si>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</si>
  <si>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</si>
  <si>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</si>
  <si>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</si>
  <si>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</si>
  <si>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</si>
  <si>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</si>
  <si>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</si>
  <si>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</si>
  <si>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</si>
  <si>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</si>
  <si>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</si>
  <si>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</si>
  <si>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</si>
  <si>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</si>
  <si>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</si>
  <si>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</si>
  <si>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</si>
  <si>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</si>
  <si>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</si>
  <si>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</si>
  <si>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</si>
  <si>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</si>
  <si>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</si>
  <si>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</si>
  <si>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</si>
  <si>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</si>
  <si>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</si>
  <si>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</si>
  <si>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</si>
  <si>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</si>
  <si>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</si>
  <si>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</si>
  <si>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</si>
  <si>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</si>
  <si>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</si>
  <si>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</si>
  <si>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</si>
  <si>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</si>
  <si>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</si>
  <si>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</si>
  <si>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</si>
  <si>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</si>
  <si>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</si>
  <si>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</si>
  <si>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</si>
  <si>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</si>
  <si>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</si>
  <si>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</si>
  <si>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</si>
  <si>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</si>
  <si>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</si>
  <si>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</si>
  <si>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</si>
  <si>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</si>
  <si>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</si>
  <si>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</si>
  <si>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</si>
  <si>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</si>
  <si>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</si>
  <si>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</si>
  <si>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</si>
  <si>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</si>
  <si>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</si>
  <si>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</si>
  <si>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</si>
  <si>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</si>
  <si>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</si>
  <si>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</si>
  <si>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</si>
  <si>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</si>
  <si>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</si>
  <si>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</si>
  <si>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</si>
  <si>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</si>
  <si>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</si>
  <si>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</si>
  <si>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</si>
  <si>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</si>
  <si>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</si>
  <si>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</si>
  <si>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</si>
  <si>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</si>
  <si>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</si>
  <si>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</si>
  <si>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</si>
  <si>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</si>
  <si>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</si>
  <si>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</si>
  <si>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</si>
  <si>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</si>
  <si>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</si>
  <si>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</si>
  <si>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</si>
  <si>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</si>
  <si>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</si>
  <si>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</si>
  <si>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</si>
  <si>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</si>
  <si>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</si>
  <si>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</si>
  <si>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</si>
  <si>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</si>
  <si>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</si>
  <si>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</si>
  <si>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</si>
  <si>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</si>
  <si>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</si>
  <si>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</si>
  <si>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</si>
  <si>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</si>
  <si>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</si>
  <si>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</si>
  <si>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</si>
  <si>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</si>
  <si>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</si>
  <si>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</si>
  <si>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</si>
  <si>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</si>
  <si>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</si>
  <si>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</si>
  <si>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</si>
  <si>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</si>
  <si>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</si>
  <si>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</si>
  <si>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</si>
  <si>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</si>
  <si>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</si>
  <si>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</si>
  <si>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</si>
  <si>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</si>
  <si>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</si>
  <si>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</si>
  <si>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</si>
  <si>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</si>
  <si>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</si>
  <si>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</si>
  <si>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</si>
  <si>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</si>
  <si>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</si>
  <si>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</si>
  <si>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</si>
  <si>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</si>
  <si>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</si>
  <si>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</si>
  <si>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</si>
  <si>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</si>
  <si>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</si>
  <si>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</si>
  <si>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</si>
  <si>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</si>
  <si>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</si>
  <si>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</si>
  <si>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</si>
  <si>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</si>
  <si>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</si>
  <si>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</si>
  <si>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</si>
  <si>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</si>
  <si>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</si>
  <si>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</si>
  <si>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</si>
  <si>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</si>
  <si>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</si>
  <si>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</si>
  <si>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</si>
  <si>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</si>
  <si>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</si>
  <si>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</si>
  <si>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</si>
  <si>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</si>
  <si>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</si>
  <si>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</si>
  <si>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</si>
  <si>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</si>
  <si>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</si>
  <si>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</si>
  <si>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</si>
  <si>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</si>
  <si>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</si>
  <si>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</si>
  <si>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</si>
  <si>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</si>
  <si>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</si>
  <si>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</si>
  <si>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</si>
  <si>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</si>
  <si>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</si>
  <si>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</si>
  <si>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</si>
  <si>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</si>
  <si>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</si>
  <si>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</si>
  <si>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</si>
  <si>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</si>
  <si>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</si>
  <si>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</si>
  <si>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</si>
  <si>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</si>
  <si>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</si>
  <si>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</si>
  <si>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</si>
  <si>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</si>
  <si>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</si>
  <si>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</si>
  <si>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</si>
  <si>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</si>
  <si>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</si>
  <si>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</si>
  <si>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</si>
  <si>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</si>
  <si>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</si>
  <si>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</si>
  <si>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</si>
  <si>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</si>
  <si>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</si>
  <si>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</si>
  <si>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</si>
  <si>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</si>
  <si>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</si>
  <si>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</si>
  <si>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</si>
  <si>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</si>
  <si>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</si>
  <si>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</si>
  <si>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</si>
  <si>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</si>
  <si>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</si>
  <si>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</si>
  <si>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</si>
  <si>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</si>
  <si>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</si>
  <si>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</si>
  <si>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</si>
  <si>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</si>
  <si>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</si>
  <si>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</si>
  <si>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</si>
  <si>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</si>
  <si>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</si>
  <si>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</si>
  <si>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</si>
  <si>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</si>
  <si>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</si>
  <si>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</si>
  <si>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</si>
  <si>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</si>
  <si>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</si>
  <si>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</si>
  <si>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</si>
  <si>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</si>
  <si>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</si>
  <si>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</si>
  <si>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</si>
  <si>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</si>
  <si>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</si>
  <si>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</si>
  <si>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</si>
  <si>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</si>
  <si>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</si>
  <si>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</si>
  <si>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</si>
  <si>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</si>
  <si>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</si>
  <si>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</si>
  <si>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</si>
  <si>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</si>
  <si>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</si>
  <si>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</si>
  <si>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</si>
  <si>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</si>
  <si>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</si>
  <si>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</si>
  <si>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</si>
  <si>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</si>
  <si>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</si>
  <si>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</si>
  <si>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</si>
  <si>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</si>
  <si>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</si>
  <si>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</si>
  <si>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</si>
  <si>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</si>
  <si>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</si>
  <si>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</si>
  <si>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</si>
  <si>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</si>
  <si>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</si>
  <si>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</si>
  <si>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</si>
  <si>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</si>
  <si>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</si>
  <si>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</si>
  <si>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</si>
  <si>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</si>
  <si>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</si>
  <si>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</si>
  <si>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</si>
  <si>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</si>
  <si>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</si>
  <si>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</si>
  <si>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</si>
  <si>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</si>
  <si>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</si>
  <si>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</si>
  <si>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</si>
  <si>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</si>
  <si>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</si>
  <si>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</si>
  <si>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</si>
  <si>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</si>
  <si>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</si>
  <si>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</si>
  <si>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</si>
  <si>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</si>
  <si>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</si>
  <si>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</si>
  <si>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</si>
  <si>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</si>
  <si>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</si>
  <si>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</si>
  <si>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</si>
  <si>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</si>
  <si>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</si>
  <si>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</si>
  <si>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</si>
  <si>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</si>
  <si>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</si>
  <si>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</si>
  <si>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</si>
  <si>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</si>
  <si>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</si>
  <si>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</si>
  <si>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</si>
  <si>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</si>
  <si>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</si>
  <si>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</si>
  <si>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</si>
  <si>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</si>
  <si>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</si>
  <si>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</si>
  <si>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</si>
  <si>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</si>
  <si>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</si>
  <si>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</si>
  <si>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</si>
  <si>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</si>
  <si>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</si>
  <si>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</si>
  <si>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</si>
  <si>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</si>
  <si>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</si>
  <si>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</si>
  <si>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</si>
  <si>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</si>
  <si>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</si>
  <si>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</si>
  <si>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</si>
  <si>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</si>
  <si>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</si>
  <si>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</si>
  <si>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</si>
  <si>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</si>
  <si>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</si>
  <si>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</si>
  <si>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</si>
  <si>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</si>
  <si>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</si>
  <si>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</si>
  <si>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</si>
  <si>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</si>
  <si>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</si>
  <si>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</si>
  <si>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</si>
  <si>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</si>
  <si>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</si>
  <si>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</si>
  <si>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</si>
  <si>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</si>
  <si>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</si>
  <si>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</si>
  <si>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</si>
  <si>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</si>
  <si>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</si>
  <si>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</si>
  <si>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</si>
  <si>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</si>
  <si>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</si>
  <si>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</si>
  <si>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</si>
  <si>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</si>
  <si>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</si>
  <si>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</si>
  <si>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</si>
  <si>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</si>
  <si>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</si>
  <si>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</si>
  <si>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</si>
  <si>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</si>
  <si>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</si>
  <si>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</si>
  <si>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</si>
  <si>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</si>
  <si>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</si>
  <si>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</si>
  <si>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</si>
  <si>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</si>
  <si>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</si>
  <si>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</si>
  <si>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</si>
  <si>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</si>
  <si>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</si>
  <si>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</si>
  <si>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</si>
  <si>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</si>
  <si>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</si>
  <si>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</si>
  <si>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</si>
  <si>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</si>
  <si>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</si>
  <si>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</si>
  <si>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</si>
  <si>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</si>
  <si>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</si>
  <si>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</si>
  <si>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</si>
  <si>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</si>
  <si>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</si>
  <si>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</si>
  <si>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</si>
  <si>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</si>
  <si>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</si>
  <si>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</si>
  <si>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</si>
  <si>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</si>
  <si>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</si>
  <si>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</si>
  <si>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</si>
  <si>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</si>
  <si>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</si>
  <si>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</si>
  <si>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</si>
  <si>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</si>
  <si>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</si>
  <si>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</si>
  <si>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</si>
  <si>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</si>
  <si>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</si>
  <si>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</si>
  <si>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</si>
  <si>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</si>
  <si>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</si>
  <si>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</si>
  <si>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</si>
  <si>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</si>
  <si>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</si>
  <si>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</si>
  <si>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</si>
  <si>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</si>
  <si>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</si>
  <si>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</si>
  <si>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</si>
  <si>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</si>
  <si>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</si>
  <si>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</si>
  <si>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</si>
  <si>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</si>
  <si>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</si>
  <si>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</si>
  <si>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</si>
  <si>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</si>
  <si>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</si>
  <si>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</si>
  <si>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</si>
  <si>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</si>
  <si>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</si>
  <si>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</si>
  <si>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</si>
  <si>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</si>
  <si>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</si>
  <si>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</si>
  <si>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</si>
  <si>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</si>
  <si>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</si>
  <si>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</si>
  <si>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</si>
  <si>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</si>
  <si>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</si>
  <si>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</si>
  <si>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</si>
  <si>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</si>
  <si>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</si>
  <si>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</si>
  <si>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</si>
  <si>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</si>
  <si>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</si>
  <si>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</si>
  <si>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</si>
  <si>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</si>
  <si>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</si>
  <si>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</si>
  <si>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</si>
  <si>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</si>
  <si>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</si>
  <si>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</si>
  <si>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</si>
  <si>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</si>
  <si>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</si>
  <si>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</si>
  <si>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</si>
  <si>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</si>
  <si>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</si>
  <si>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</si>
  <si>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</si>
  <si>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</si>
  <si>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</si>
  <si>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</si>
  <si>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</si>
  <si>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</si>
  <si>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</si>
  <si>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</si>
  <si>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</si>
  <si>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</si>
  <si>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</si>
  <si>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</si>
  <si>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</si>
  <si>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</si>
  <si>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</si>
  <si>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</si>
  <si>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</si>
  <si>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</si>
  <si>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</si>
  <si>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</si>
  <si>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</si>
  <si>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</si>
  <si>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</si>
  <si>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</si>
  <si>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</si>
  <si>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</si>
  <si>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</si>
  <si>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</si>
  <si>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</si>
  <si>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</si>
  <si>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</si>
  <si>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</si>
  <si>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</si>
  <si>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</si>
  <si>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</si>
  <si>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</si>
  <si>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</si>
  <si>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</si>
  <si>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</si>
  <si>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</si>
  <si>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</si>
  <si>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</si>
  <si>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</si>
  <si>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</si>
  <si>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</si>
  <si>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</si>
  <si>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</si>
  <si>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</si>
  <si>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</si>
  <si>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</si>
  <si>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</si>
  <si>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</si>
  <si>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</si>
  <si>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</si>
  <si>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</si>
  <si>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</si>
  <si>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</si>
  <si>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</si>
  <si>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</si>
  <si>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</si>
  <si>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</si>
  <si>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</si>
  <si>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</si>
  <si>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</si>
  <si>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</si>
  <si>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</si>
  <si>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</si>
  <si>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</si>
  <si>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</si>
  <si>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</si>
  <si>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</si>
  <si>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</si>
  <si>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</si>
  <si>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</si>
  <si>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</si>
  <si>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</si>
  <si>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</si>
  <si>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</si>
  <si>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</si>
  <si>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</si>
  <si>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</si>
  <si>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</si>
  <si>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</si>
  <si>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</si>
  <si>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</si>
  <si>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</si>
  <si>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</si>
  <si>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</si>
  <si>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</si>
  <si>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</si>
  <si>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</si>
  <si>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</si>
  <si>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</si>
  <si>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</si>
  <si>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</si>
  <si>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</si>
  <si>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</si>
  <si>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</si>
  <si>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</si>
  <si>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</si>
  <si>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</si>
  <si>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</si>
  <si>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</si>
  <si>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</si>
  <si>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</si>
  <si>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</si>
  <si>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</si>
  <si>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</si>
  <si>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</si>
  <si>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</si>
  <si>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</si>
  <si>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</si>
  <si>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</si>
  <si>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</si>
  <si>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</si>
  <si>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</si>
  <si>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</si>
  <si>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</si>
  <si>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</si>
  <si>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</si>
  <si>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</si>
  <si>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</si>
  <si>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</si>
  <si>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</si>
  <si>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</si>
  <si>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</si>
  <si>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</si>
  <si>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</si>
  <si>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</si>
  <si>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</si>
  <si>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</si>
  <si>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</si>
  <si>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</si>
  <si>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</si>
  <si>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</si>
  <si>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</si>
  <si>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</si>
  <si>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</si>
  <si>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</si>
  <si>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</si>
  <si>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</si>
  <si>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</si>
  <si>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</si>
  <si>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</si>
  <si>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</si>
  <si>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</si>
  <si>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</si>
  <si>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</si>
  <si>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</si>
  <si>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</si>
  <si>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</si>
  <si>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</si>
  <si>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</si>
  <si>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</si>
  <si>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</si>
  <si>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</si>
  <si>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</si>
  <si>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</si>
  <si>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</si>
  <si>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</si>
  <si>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</si>
  <si>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</si>
  <si>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</si>
  <si>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</si>
  <si>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</si>
  <si>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</si>
  <si>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</si>
  <si>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</si>
  <si>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</si>
  <si>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</si>
  <si>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</si>
  <si>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</si>
  <si>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</si>
  <si>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</si>
  <si>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</si>
  <si>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</si>
  <si>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</si>
  <si>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</si>
  <si>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</si>
  <si>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</si>
  <si>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</si>
  <si>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</si>
  <si>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</si>
  <si>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</si>
  <si>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</si>
  <si>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</si>
  <si>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</si>
  <si>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</si>
  <si>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</si>
  <si>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</si>
  <si>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</si>
  <si>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</si>
  <si>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</si>
  <si>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</si>
  <si>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</si>
  <si>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</si>
  <si>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</si>
  <si>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</si>
  <si>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</si>
  <si>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</si>
  <si>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</si>
  <si>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</si>
  <si>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</si>
  <si>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</si>
  <si>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</si>
  <si>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</si>
  <si>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</si>
  <si>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</si>
  <si>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</si>
  <si>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</si>
  <si>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</si>
  <si>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</si>
  <si>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</si>
  <si>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</si>
  <si>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</si>
  <si>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</si>
  <si>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</si>
  <si>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</si>
  <si>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</si>
  <si>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</si>
  <si>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</si>
  <si>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</si>
  <si>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</si>
  <si>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</si>
  <si>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</si>
  <si>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</si>
  <si>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</si>
  <si>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</si>
  <si>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</si>
  <si>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</si>
  <si>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</si>
  <si>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</si>
  <si>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</si>
  <si>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</si>
  <si>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</si>
  <si>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</si>
  <si>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</si>
  <si>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</si>
  <si>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</si>
  <si>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</si>
  <si>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</si>
  <si>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</si>
  <si>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</si>
  <si>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</si>
  <si>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</si>
  <si>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</si>
  <si>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</si>
  <si>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</si>
  <si>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</si>
  <si>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</si>
  <si>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</si>
  <si>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</si>
  <si>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</si>
  <si>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</si>
  <si>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</si>
  <si>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</si>
  <si>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</si>
  <si>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</si>
  <si>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</si>
  <si>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</si>
  <si>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</si>
  <si>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</si>
  <si>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</si>
  <si>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</si>
  <si>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</si>
  <si>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</si>
  <si>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</si>
  <si>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</si>
  <si>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</si>
  <si>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</si>
  <si>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</si>
  <si>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</si>
  <si>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</si>
  <si>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</si>
  <si>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</si>
  <si>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</si>
  <si>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</si>
  <si>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</si>
  <si>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</si>
  <si>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</si>
  <si>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</si>
  <si>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</si>
  <si>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</si>
  <si>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</si>
  <si>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</si>
  <si>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</si>
  <si>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</si>
  <si>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</si>
  <si>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</si>
  <si>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</si>
  <si>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</si>
  <si>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</si>
  <si>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</si>
  <si>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</si>
  <si>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</si>
  <si>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</si>
  <si>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</si>
  <si>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</si>
  <si>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</si>
  <si>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</si>
  <si>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</si>
  <si>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</si>
  <si>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</si>
  <si>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</si>
  <si>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</si>
  <si>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</si>
  <si>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</si>
  <si>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</si>
  <si>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</si>
  <si>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</si>
  <si>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</si>
  <si>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</si>
  <si>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</si>
  <si>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</si>
  <si>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</si>
  <si>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</si>
  <si>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</si>
  <si>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</si>
  <si>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</si>
  <si>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</si>
  <si>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</si>
  <si>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</si>
  <si>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</si>
  <si>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</si>
  <si>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</si>
  <si>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</si>
  <si>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</si>
  <si>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</si>
  <si>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</si>
  <si>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</si>
  <si>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</si>
  <si>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</si>
  <si>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</si>
  <si>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</si>
  <si>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</si>
  <si>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</si>
  <si>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</si>
  <si>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</si>
  <si>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</si>
  <si>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</si>
  <si>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</si>
  <si>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</si>
  <si>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</si>
  <si>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</si>
  <si>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</si>
  <si>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</si>
  <si>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</si>
  <si>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</si>
  <si>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</si>
  <si>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</si>
  <si>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</si>
  <si>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</si>
  <si>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</si>
  <si>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</si>
  <si>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</si>
  <si>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</si>
  <si>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</si>
  <si>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</si>
  <si>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</si>
  <si>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</si>
  <si>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</si>
  <si>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</si>
  <si>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</si>
  <si>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</si>
  <si>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</si>
  <si>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</si>
  <si>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</si>
  <si>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</si>
  <si>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</si>
  <si>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</si>
  <si>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</si>
  <si>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</si>
  <si>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</si>
  <si>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</si>
  <si>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</si>
  <si>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</si>
  <si>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</si>
  <si>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</si>
  <si>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</si>
  <si>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</si>
  <si>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</si>
  <si>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</si>
  <si>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</si>
  <si>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</si>
  <si>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</si>
  <si>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</si>
  <si>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</si>
  <si>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</si>
  <si>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</si>
  <si>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</si>
  <si>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</si>
  <si>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</si>
  <si>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</si>
  <si>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</si>
  <si>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</si>
  <si>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</si>
  <si>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</si>
  <si>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</si>
  <si>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</si>
  <si>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</si>
  <si>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</si>
  <si>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</si>
  <si>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</si>
  <si>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</si>
  <si>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</si>
  <si>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</si>
  <si>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</si>
  <si>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</si>
  <si>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</si>
  <si>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</si>
  <si>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</si>
  <si>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</si>
  <si>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</si>
  <si>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</si>
  <si>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</si>
  <si>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</si>
  <si>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</si>
  <si>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</si>
  <si>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</si>
  <si>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</si>
  <si>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</si>
  <si>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</si>
  <si>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</si>
  <si>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</si>
  <si>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</si>
  <si>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</si>
  <si>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</si>
  <si>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</si>
  <si>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</si>
  <si>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</si>
  <si>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</si>
  <si>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</si>
  <si>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</si>
  <si>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</si>
  <si>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</si>
  <si>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</si>
  <si>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</si>
  <si>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</si>
  <si>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</si>
  <si>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</si>
  <si>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</si>
  <si>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</si>
  <si>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</si>
  <si>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</si>
  <si>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</si>
  <si>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</si>
  <si>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</si>
  <si>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</si>
  <si>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</si>
  <si>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</si>
  <si>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</si>
  <si>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</si>
  <si>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</si>
  <si>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</si>
  <si>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</si>
  <si>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</si>
  <si>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</si>
  <si>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</si>
  <si>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</si>
  <si>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</si>
  <si>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</si>
  <si>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</si>
  <si>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</si>
  <si>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</si>
  <si>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</si>
  <si>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</si>
  <si>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</si>
  <si>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</si>
  <si>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</si>
  <si>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</si>
  <si>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</si>
  <si>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</si>
  <si>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</si>
  <si>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</si>
  <si>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</si>
  <si>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</si>
  <si>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</si>
  <si>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</si>
  <si>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</si>
  <si>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</si>
  <si>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</si>
  <si>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</si>
  <si>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</si>
  <si>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</si>
  <si>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</si>
  <si>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</si>
  <si>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</si>
  <si>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</si>
  <si>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</si>
  <si>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</si>
  <si>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</si>
  <si>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</si>
  <si>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</si>
  <si>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</si>
  <si>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</si>
  <si>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</si>
  <si>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</si>
  <si>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</si>
  <si>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</si>
  <si>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</si>
  <si>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</si>
  <si>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</si>
  <si>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</si>
  <si>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</si>
  <si>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</si>
  <si>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</si>
  <si>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</si>
  <si>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</si>
  <si>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</si>
  <si>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</si>
  <si>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</si>
  <si>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</si>
  <si>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</si>
  <si>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</si>
  <si>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</si>
  <si>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</si>
  <si>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</si>
  <si>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</si>
  <si>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</si>
  <si>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</si>
  <si>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</si>
  <si>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</si>
  <si>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</si>
  <si>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</si>
  <si>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</si>
  <si>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</si>
  <si>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</si>
  <si>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</si>
  <si>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</si>
  <si>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</si>
  <si>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</si>
  <si>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</si>
  <si>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</si>
  <si>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</si>
  <si>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</si>
  <si>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</si>
  <si>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</si>
  <si>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</si>
  <si>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</si>
  <si>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</si>
  <si>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</si>
  <si>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</si>
  <si>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</si>
  <si>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</si>
  <si>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</si>
  <si>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</si>
  <si>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</si>
  <si>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</si>
  <si>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</si>
  <si>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</si>
  <si>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</si>
  <si>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</si>
  <si>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</si>
  <si>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</si>
  <si>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</si>
  <si>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</si>
  <si>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</si>
  <si>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</si>
  <si>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</si>
  <si>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</si>
  <si>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</si>
  <si>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</si>
  <si>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</si>
  <si>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</si>
  <si>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</si>
  <si>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</si>
  <si>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</si>
  <si>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</si>
  <si>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</si>
  <si>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</si>
  <si>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</si>
  <si>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</si>
  <si>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</si>
  <si>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</si>
  <si>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</si>
  <si>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</si>
  <si>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</si>
  <si>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</si>
  <si>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</si>
  <si>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</si>
  <si>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</si>
  <si>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</si>
  <si>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</si>
  <si>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</si>
  <si>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</si>
  <si>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</si>
  <si>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</si>
  <si>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</si>
  <si>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</si>
  <si>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</si>
  <si>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</si>
  <si>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</si>
  <si>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</si>
  <si>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</si>
  <si>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</si>
  <si>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</si>
  <si>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</si>
  <si>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</si>
  <si>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</si>
  <si>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</si>
  <si>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</si>
  <si>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</si>
  <si>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</si>
  <si>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</si>
  <si>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</si>
  <si>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</si>
  <si>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</si>
  <si>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</si>
  <si>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</si>
  <si>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</si>
  <si>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</si>
  <si>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</si>
  <si>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</si>
  <si>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</si>
  <si>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</si>
  <si>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</si>
  <si>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</si>
  <si>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</si>
  <si>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</si>
  <si>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</si>
  <si>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</si>
  <si>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</si>
  <si>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</si>
  <si>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</si>
  <si>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</si>
  <si>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</si>
  <si>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</si>
  <si>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</si>
  <si>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</si>
  <si>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</si>
  <si>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</si>
  <si>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</si>
  <si>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</si>
  <si>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</si>
  <si>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</si>
  <si>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</si>
  <si>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</si>
  <si>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</si>
  <si>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</si>
  <si>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</si>
  <si>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</si>
  <si>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</si>
  <si>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</si>
  <si>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</si>
  <si>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</si>
  <si>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</si>
  <si>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</si>
  <si>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</si>
  <si>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</si>
  <si>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</si>
  <si>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</si>
  <si>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</si>
  <si>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</si>
  <si>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</si>
  <si>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</si>
  <si>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</si>
  <si>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</si>
  <si>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</si>
  <si>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</si>
  <si>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</si>
  <si>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</si>
  <si>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</si>
  <si>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</si>
  <si>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</si>
  <si>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</si>
  <si>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</si>
  <si>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</si>
  <si>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</si>
  <si>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</si>
  <si>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</si>
  <si>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</si>
  <si>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</si>
  <si>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</si>
  <si>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</si>
  <si>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</si>
  <si>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</si>
  <si>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</si>
  <si>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</si>
  <si>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</si>
  <si>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</si>
  <si>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</si>
  <si>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</si>
  <si>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</si>
  <si>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</si>
  <si>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</si>
  <si>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</si>
  <si>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</si>
  <si>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</si>
  <si>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</si>
  <si>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</si>
  <si>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</si>
  <si>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</si>
  <si>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</si>
  <si>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</si>
  <si>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</si>
  <si>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</si>
  <si>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</si>
  <si>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</si>
  <si>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</si>
  <si>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</si>
  <si>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</si>
  <si>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</si>
  <si>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</si>
  <si>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</si>
  <si>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</si>
  <si>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</si>
  <si>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</si>
  <si>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</si>
  <si>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</si>
  <si>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</si>
  <si>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</si>
  <si>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</si>
  <si>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</si>
  <si>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</si>
  <si>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</si>
  <si>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</si>
  <si>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</si>
  <si>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</si>
  <si>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</si>
  <si>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</si>
  <si>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</si>
  <si>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</si>
  <si>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</si>
  <si>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</si>
  <si>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</si>
  <si>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</si>
  <si>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</si>
  <si>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</si>
  <si>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</si>
  <si>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</si>
  <si>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</si>
  <si>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</si>
  <si>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</si>
  <si>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</si>
  <si>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</si>
  <si>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</si>
  <si>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</si>
  <si>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</si>
  <si>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</si>
  <si>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</si>
  <si>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</si>
  <si>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</si>
  <si>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</si>
  <si>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</si>
  <si>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</si>
  <si>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</si>
  <si>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</si>
  <si>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</si>
  <si>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</si>
  <si>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</si>
  <si>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</si>
  <si>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</si>
  <si>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</si>
  <si>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</si>
  <si>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</si>
  <si>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</si>
  <si>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</si>
  <si>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</si>
  <si>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</si>
  <si>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</si>
  <si>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</si>
  <si>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</si>
  <si>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</si>
  <si>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</si>
  <si>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</si>
  <si>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</si>
  <si>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</si>
  <si>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</si>
  <si>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</si>
  <si>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</si>
  <si>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</si>
  <si>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</si>
  <si>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</si>
  <si>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</si>
  <si>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</si>
  <si>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</si>
  <si>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</si>
  <si>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</si>
  <si>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</si>
  <si>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</si>
  <si>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</si>
  <si>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</si>
  <si>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</si>
  <si>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</si>
  <si>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</si>
  <si>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</si>
  <si>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</si>
  <si>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</si>
  <si>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</si>
  <si>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</si>
  <si>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</si>
  <si>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</si>
  <si>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</si>
  <si>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</si>
  <si>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</si>
  <si>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</si>
  <si>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</si>
  <si>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</si>
  <si>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</si>
  <si>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</si>
  <si>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</si>
  <si>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</si>
  <si>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</si>
  <si>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</si>
  <si>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</si>
  <si>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</si>
  <si>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</si>
  <si>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</si>
  <si>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</si>
  <si>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</si>
  <si>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</si>
  <si>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</si>
  <si>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</si>
  <si>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</si>
  <si>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</si>
  <si>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</si>
  <si>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</si>
  <si>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</si>
  <si>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</si>
  <si>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</si>
  <si>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</si>
  <si>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</si>
  <si>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</si>
  <si>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</si>
  <si>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</si>
  <si>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</si>
  <si>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</si>
  <si>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</si>
  <si>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</si>
  <si>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</si>
  <si>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</si>
  <si>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</si>
  <si>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</si>
  <si>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</si>
  <si>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</si>
  <si>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</si>
  <si>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</si>
  <si>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</si>
  <si>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</si>
  <si>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</si>
  <si>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</si>
  <si>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</si>
  <si>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</si>
  <si>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</si>
  <si>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</si>
  <si>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</si>
  <si>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</si>
  <si>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</si>
  <si>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</si>
  <si>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</si>
  <si>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</si>
  <si>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</si>
  <si>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</si>
  <si>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</si>
  <si>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</si>
  <si>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</si>
  <si>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</si>
  <si>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</si>
  <si>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</si>
  <si>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</si>
  <si>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</si>
  <si>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</si>
  <si>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</si>
  <si>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</si>
  <si>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</si>
  <si>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</si>
  <si>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</si>
  <si>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</si>
  <si>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</si>
  <si>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</si>
  <si>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</si>
  <si>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</si>
  <si>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</si>
  <si>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</si>
  <si>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</si>
  <si>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</si>
  <si>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</si>
  <si>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</si>
  <si>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</si>
  <si>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</si>
  <si>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</si>
  <si>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</si>
  <si>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</si>
  <si>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</si>
  <si>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</si>
  <si>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</si>
  <si>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</si>
  <si>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</si>
  <si>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</si>
  <si>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</si>
  <si>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</si>
  <si>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</si>
  <si>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</si>
  <si>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</si>
  <si>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</si>
  <si>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</si>
  <si>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</si>
  <si>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</si>
  <si>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</si>
  <si>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</si>
  <si>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</si>
  <si>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</si>
  <si>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</si>
  <si>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</si>
  <si>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</si>
  <si>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</si>
  <si>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</si>
  <si>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</si>
  <si>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</si>
  <si>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</si>
  <si>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</si>
  <si>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</si>
  <si>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</si>
  <si>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</si>
  <si>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</si>
  <si>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</si>
  <si>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</si>
  <si>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</si>
  <si>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</si>
  <si>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</si>
  <si>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</si>
  <si>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</si>
  <si>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</si>
  <si>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</si>
  <si>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</si>
  <si>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</si>
  <si>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</si>
  <si>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</si>
  <si>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</si>
  <si>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</si>
  <si>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</si>
  <si>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</si>
  <si>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</si>
  <si>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</si>
  <si>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</si>
  <si>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</si>
  <si>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</si>
  <si>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</si>
  <si>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</si>
  <si>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</si>
  <si>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</si>
  <si>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</si>
  <si>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</si>
  <si>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</si>
  <si>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</si>
  <si>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</si>
  <si>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</si>
  <si>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</si>
  <si>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</si>
  <si>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</si>
  <si>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</si>
  <si>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</si>
  <si>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</si>
  <si>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</si>
  <si>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</si>
  <si>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</si>
  <si>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</si>
  <si>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</si>
  <si>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</si>
  <si>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</si>
  <si>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</si>
  <si>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</si>
  <si>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</si>
  <si>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</si>
  <si>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</si>
  <si>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</si>
  <si>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</si>
  <si>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</si>
  <si>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</si>
  <si>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</si>
  <si>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</si>
  <si>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</si>
  <si>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</si>
  <si>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</si>
  <si>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</si>
  <si>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</si>
  <si>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</si>
  <si>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</si>
  <si>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</si>
  <si>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</si>
  <si>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</si>
  <si>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</si>
  <si>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</si>
  <si>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</si>
  <si>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</si>
  <si>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</si>
  <si>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</si>
  <si>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</si>
  <si>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</si>
  <si>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</si>
  <si>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</si>
  <si>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</si>
  <si>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</si>
  <si>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</si>
  <si>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</si>
  <si>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</si>
  <si>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</si>
  <si>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</si>
  <si>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</si>
  <si>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</si>
  <si>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</si>
  <si>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</si>
  <si>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</si>
  <si>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</si>
  <si>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</si>
  <si>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</si>
  <si>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</si>
  <si>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</si>
  <si>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</si>
  <si>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</si>
  <si>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</si>
  <si>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</si>
  <si>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</si>
  <si>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</si>
  <si>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</si>
  <si>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</si>
  <si>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</si>
  <si>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</si>
  <si>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</si>
  <si>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</si>
  <si>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</si>
  <si>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</si>
  <si>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</si>
  <si>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</si>
  <si>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</si>
  <si>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</si>
  <si>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</si>
  <si>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</si>
  <si>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</si>
  <si>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</si>
  <si>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</si>
  <si>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</si>
  <si>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</si>
  <si>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</si>
  <si>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</si>
  <si>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</si>
  <si>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</si>
  <si>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</si>
  <si>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</si>
  <si>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</si>
  <si>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</si>
  <si>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</si>
  <si>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</si>
  <si>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</si>
  <si>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</si>
  <si>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</si>
  <si>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</si>
  <si>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</si>
  <si>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</si>
  <si>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</si>
  <si>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</si>
  <si>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</si>
  <si>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</si>
  <si>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</si>
  <si>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</si>
  <si>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</si>
  <si>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</si>
  <si>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</si>
  <si>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</si>
  <si>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</si>
  <si>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</si>
  <si>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</si>
  <si>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</si>
  <si>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</si>
  <si>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</si>
  <si>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</si>
  <si>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</si>
  <si>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</si>
  <si>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</si>
  <si>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</si>
  <si>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</si>
  <si>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</si>
  <si>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</si>
  <si>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</si>
  <si>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</si>
  <si>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</si>
  <si>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</si>
  <si>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</si>
  <si>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</si>
  <si>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</si>
  <si>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</si>
  <si>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</si>
  <si>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</si>
  <si>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</si>
  <si>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</si>
  <si>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</si>
  <si>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</si>
  <si>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</si>
  <si>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</si>
  <si>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</si>
  <si>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</si>
  <si>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</si>
  <si>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</si>
  <si>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</si>
  <si>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</si>
  <si>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</si>
  <si>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</si>
  <si>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</si>
  <si>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</si>
  <si>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</si>
  <si>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</si>
  <si>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</si>
  <si>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</si>
  <si>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</si>
  <si>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</si>
  <si>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</si>
  <si>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</si>
  <si>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</si>
  <si>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</si>
  <si>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</si>
  <si>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</si>
  <si>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</si>
  <si>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</si>
  <si>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</si>
  <si>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</si>
  <si>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</si>
  <si>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</si>
  <si>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</si>
  <si>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</si>
  <si>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</si>
  <si>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</si>
  <si>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</si>
  <si>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</si>
  <si>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</si>
  <si>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</si>
  <si>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</si>
  <si>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</si>
  <si>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</si>
  <si>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</si>
  <si>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</si>
  <si>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</si>
  <si>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</si>
  <si>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</si>
  <si>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</si>
  <si>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</si>
  <si>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</si>
  <si>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</si>
  <si>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</si>
  <si>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</si>
  <si>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</si>
  <si>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</si>
  <si>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</si>
  <si>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</si>
  <si>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</si>
  <si>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</si>
  <si>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</si>
  <si>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</si>
  <si>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</si>
  <si>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</si>
  <si>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</si>
  <si>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</si>
  <si>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</si>
  <si>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</si>
  <si>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</si>
  <si>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</si>
  <si>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</si>
  <si>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</si>
  <si>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</si>
  <si>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</si>
  <si>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</si>
  <si>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</si>
  <si>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</si>
  <si>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</si>
  <si>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</si>
  <si>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</si>
  <si>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</si>
  <si>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</si>
  <si>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</si>
  <si>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</si>
  <si>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</si>
  <si>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</si>
  <si>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</si>
  <si>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</si>
  <si>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</si>
  <si>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</si>
  <si>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</si>
  <si>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</si>
  <si>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</si>
  <si>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</si>
  <si>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</si>
  <si>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</si>
  <si>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</si>
  <si>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</si>
  <si>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</si>
  <si>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</si>
  <si>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</si>
  <si>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</si>
  <si>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</si>
  <si>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</si>
  <si>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</si>
  <si>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</si>
  <si>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</si>
  <si>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</si>
  <si>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</si>
  <si>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</si>
  <si>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</si>
  <si>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</si>
  <si>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</si>
  <si>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</si>
  <si>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</si>
  <si>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</si>
  <si>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</si>
  <si>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</si>
  <si>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</si>
  <si>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</si>
  <si>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</si>
  <si>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</si>
  <si>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</si>
  <si>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</si>
  <si>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</si>
  <si>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</si>
  <si>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</si>
  <si>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</si>
  <si>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</si>
  <si>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</si>
  <si>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</si>
  <si>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</si>
  <si>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</si>
  <si>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</si>
  <si>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</si>
  <si>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</si>
  <si>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</si>
  <si>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</si>
  <si>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</si>
  <si>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</si>
  <si>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</si>
  <si>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</si>
  <si>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</si>
  <si>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</si>
  <si>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</si>
  <si>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</si>
  <si>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</si>
  <si>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</si>
  <si>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</si>
  <si>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</si>
  <si>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</si>
  <si>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</si>
  <si>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</si>
  <si>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</si>
  <si>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</si>
  <si>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</si>
  <si>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</si>
  <si>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</si>
  <si>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</si>
  <si>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</si>
  <si>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</si>
  <si>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</si>
  <si>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</si>
  <si>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</si>
  <si>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</si>
  <si>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</si>
  <si>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</si>
  <si>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</si>
  <si>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</si>
  <si>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</si>
  <si>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</si>
  <si>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</si>
  <si>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</si>
  <si>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</si>
  <si>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</si>
  <si>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</si>
  <si>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</si>
  <si>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</si>
  <si>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</si>
  <si>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</si>
  <si>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</si>
  <si>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</si>
  <si>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</si>
  <si>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</si>
  <si>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</si>
  <si>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</si>
  <si>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</si>
  <si>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</si>
  <si>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</si>
  <si>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</si>
  <si>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</si>
  <si>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</si>
  <si>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</si>
  <si>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</si>
  <si>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</si>
  <si>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</si>
  <si>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</si>
  <si>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</si>
  <si>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</si>
  <si>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</si>
  <si>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</si>
  <si>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</si>
  <si>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</si>
  <si>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</si>
  <si>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</si>
  <si>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</si>
  <si>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</si>
  <si>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</si>
  <si>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</si>
  <si>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</si>
  <si>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</si>
  <si>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</si>
  <si>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</si>
  <si>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</si>
  <si>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</si>
  <si>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</si>
  <si>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</si>
  <si>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</si>
  <si>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</si>
  <si>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</si>
  <si>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</si>
  <si>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</si>
  <si>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</si>
  <si>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</si>
  <si>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</si>
  <si>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</si>
  <si>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</si>
  <si>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</si>
  <si>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</si>
  <si>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</si>
  <si>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</si>
  <si>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</si>
  <si>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</si>
  <si>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</si>
  <si>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</si>
  <si>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</si>
  <si>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</si>
  <si>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</si>
  <si>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</si>
  <si>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</si>
  <si>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</si>
  <si>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</si>
  <si>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</si>
  <si>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</si>
  <si>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</si>
  <si>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</si>
  <si>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</si>
  <si>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</si>
  <si>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</si>
  <si>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</si>
  <si>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</si>
  <si>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</si>
  <si>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</si>
  <si>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</si>
  <si>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</si>
  <si>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</si>
  <si>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</si>
  <si>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</si>
  <si>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</si>
  <si>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</si>
  <si>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</si>
  <si>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</si>
  <si>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</si>
  <si>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</si>
  <si>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</si>
  <si>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</si>
  <si>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</si>
  <si>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</si>
  <si>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</si>
  <si>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</si>
  <si>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</si>
  <si>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</si>
  <si>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</si>
  <si>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</si>
  <si>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</si>
  <si>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</si>
  <si>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</si>
  <si>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</si>
  <si>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</si>
  <si>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</si>
  <si>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</si>
  <si>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</si>
  <si>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</si>
  <si>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</si>
  <si>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</si>
  <si>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</si>
  <si>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</si>
  <si>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</si>
  <si>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</si>
  <si>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</si>
  <si>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</si>
  <si>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</si>
  <si>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</si>
  <si>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</si>
  <si>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</si>
  <si>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</si>
  <si>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</si>
  <si>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</si>
  <si>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</si>
  <si>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</si>
  <si>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</si>
  <si>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</si>
  <si>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</si>
  <si>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</si>
  <si>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</si>
  <si>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</si>
  <si>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</si>
  <si>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</si>
  <si>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</si>
  <si>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</si>
  <si>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</si>
  <si>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</si>
  <si>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</si>
  <si>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</si>
  <si>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</si>
  <si>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</si>
  <si>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</si>
  <si>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</si>
  <si>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</si>
  <si>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</si>
  <si>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</si>
  <si>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</si>
  <si>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</si>
  <si>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</si>
  <si>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</si>
  <si>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</si>
  <si>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</si>
  <si>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</si>
  <si>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</si>
  <si>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</si>
  <si>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</si>
  <si>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</si>
  <si>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</si>
  <si>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</si>
  <si>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</si>
  <si>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</si>
  <si>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</si>
  <si>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</si>
  <si>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</si>
  <si>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</si>
  <si>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</si>
  <si>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</si>
  <si>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</si>
  <si>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</si>
  <si>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</si>
  <si>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</si>
  <si>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</si>
  <si>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</si>
  <si>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</si>
  <si>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</si>
  <si>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</si>
  <si>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</si>
  <si>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</si>
  <si>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</si>
  <si>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</si>
  <si>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</si>
  <si>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</si>
  <si>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</si>
  <si>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</si>
  <si>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</si>
  <si>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</si>
  <si>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</si>
  <si>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</si>
  <si>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</si>
  <si>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</si>
  <si>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</si>
  <si>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</si>
  <si>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</si>
  <si>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</si>
  <si>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</si>
  <si>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</si>
  <si>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</si>
  <si>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</si>
  <si>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</si>
  <si>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</si>
  <si>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</si>
  <si>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</si>
  <si>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</si>
  <si>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</si>
  <si>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</si>
  <si>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</si>
  <si>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</si>
  <si>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</si>
  <si>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</si>
  <si>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</si>
  <si>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</si>
  <si>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</si>
  <si>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</si>
  <si>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</si>
  <si>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</si>
  <si>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</si>
  <si>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</si>
  <si>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</si>
  <si>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</si>
  <si>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</si>
  <si>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</si>
  <si>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</si>
  <si>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</si>
  <si>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</si>
  <si>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</si>
  <si>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</si>
  <si>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</si>
  <si>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</si>
  <si>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</si>
  <si>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</si>
  <si>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</si>
  <si>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</si>
  <si>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</si>
  <si>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</si>
  <si>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</si>
  <si>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</si>
  <si>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</si>
  <si>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</si>
  <si>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</si>
  <si>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</si>
  <si>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</si>
  <si>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</si>
  <si>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</si>
  <si>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</si>
  <si>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</si>
  <si>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</si>
  <si>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</si>
  <si>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</si>
  <si>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</si>
  <si>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</si>
  <si>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</si>
  <si>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</si>
  <si>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</si>
  <si>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</si>
  <si>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</si>
  <si>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</si>
  <si>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</si>
  <si>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</si>
  <si>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</si>
  <si>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</si>
  <si>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</si>
  <si>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</si>
  <si>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</si>
  <si>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</si>
  <si>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</si>
  <si>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</si>
  <si>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</si>
  <si>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</si>
  <si>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</si>
  <si>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</si>
  <si>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</si>
  <si>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</si>
  <si>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</si>
  <si>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</si>
  <si>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</si>
  <si>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</si>
  <si>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</si>
  <si>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</si>
  <si>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</si>
  <si>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</si>
  <si>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</si>
  <si>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</si>
  <si>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</si>
  <si>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</si>
  <si>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</si>
  <si>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</si>
  <si>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</si>
  <si>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</si>
  <si>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</si>
  <si>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</si>
  <si>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</si>
  <si>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</si>
  <si>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</si>
  <si>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</si>
  <si>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</si>
  <si>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</si>
  <si>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</si>
  <si>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</si>
  <si>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</si>
  <si>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</si>
  <si>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</si>
  <si>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</si>
  <si>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</si>
  <si>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</si>
  <si>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</si>
  <si>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</si>
  <si>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</si>
  <si>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</si>
  <si>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</si>
  <si>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</si>
  <si>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</si>
  <si>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</si>
  <si>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</si>
  <si>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</si>
  <si>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</si>
  <si>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</si>
  <si>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</si>
  <si>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</si>
  <si>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</si>
  <si>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</si>
  <si>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</si>
  <si>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</si>
  <si>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</si>
  <si>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</si>
  <si>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</si>
  <si>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</si>
  <si>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</si>
  <si>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</si>
  <si>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</si>
  <si>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</si>
  <si>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</si>
  <si>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</si>
  <si>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</si>
  <si>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</si>
  <si>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</si>
  <si>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</si>
  <si>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</si>
  <si>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</si>
  <si>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</si>
  <si>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</si>
  <si>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</si>
  <si>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</si>
  <si>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</si>
  <si>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</si>
  <si>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</si>
  <si>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</si>
  <si>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</si>
  <si>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</si>
  <si>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</si>
  <si>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</si>
  <si>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</si>
  <si>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</si>
  <si>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</si>
  <si>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</si>
  <si>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</si>
  <si>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</si>
  <si>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</si>
  <si>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</si>
  <si>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</si>
  <si>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</si>
  <si>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</si>
  <si>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</si>
  <si>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</si>
  <si>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</si>
  <si>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</si>
  <si>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</si>
  <si>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</si>
  <si>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</si>
  <si>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</si>
  <si>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</si>
  <si>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</si>
  <si>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</si>
  <si>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</si>
  <si>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</si>
  <si>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</si>
  <si>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</si>
  <si>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</si>
  <si>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</si>
  <si>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</si>
  <si>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</si>
  <si>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</si>
  <si>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</si>
  <si>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</si>
  <si>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</si>
  <si>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</si>
  <si>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</si>
  <si>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</si>
  <si>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</si>
  <si>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</si>
  <si>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</si>
  <si>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</si>
  <si>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</si>
  <si>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</si>
  <si>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</si>
  <si>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</si>
  <si>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</si>
  <si>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</si>
  <si>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</si>
  <si>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</si>
  <si>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</si>
  <si>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</si>
  <si>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</si>
  <si>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</si>
  <si>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</si>
  <si>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</si>
  <si>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</si>
  <si>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</si>
  <si>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</si>
  <si>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</si>
  <si>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</si>
  <si>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</si>
  <si>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</si>
  <si>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</si>
  <si>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</si>
  <si>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</si>
  <si>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</si>
  <si>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</si>
  <si>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</si>
  <si>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</si>
  <si>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</si>
  <si>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</si>
  <si>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</si>
  <si>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</si>
  <si>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</si>
  <si>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</si>
  <si>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</si>
  <si>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</si>
  <si>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</si>
  <si>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</si>
  <si>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</si>
  <si>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</si>
  <si>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</si>
  <si>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</si>
  <si>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</si>
  <si>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</si>
  <si>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</si>
  <si>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</si>
  <si>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</si>
  <si>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</si>
  <si>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</si>
  <si>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</si>
  <si>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</si>
  <si>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</si>
  <si>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</si>
  <si>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</si>
  <si>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</si>
  <si>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</si>
  <si>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</si>
  <si>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</si>
  <si>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</si>
  <si>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</si>
  <si>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</si>
  <si>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</si>
  <si>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</si>
  <si>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</si>
  <si>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</si>
  <si>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</si>
  <si>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</si>
  <si>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</si>
  <si>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</si>
  <si>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</si>
  <si>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</si>
  <si>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</si>
  <si>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</si>
  <si>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</si>
  <si>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</si>
  <si>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</si>
  <si>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</si>
  <si>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</si>
  <si>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</si>
  <si>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</si>
  <si>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</si>
  <si>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</si>
  <si>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</si>
  <si>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</si>
  <si>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</si>
  <si>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</si>
  <si>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</si>
  <si>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</si>
  <si>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</si>
  <si>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</si>
  <si>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</si>
  <si>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</si>
  <si>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</si>
  <si>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</si>
  <si>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</si>
  <si>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</si>
  <si>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</si>
  <si>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</si>
  <si>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</si>
  <si>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</si>
  <si>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</si>
  <si>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</si>
  <si>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</si>
  <si>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</si>
  <si>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</si>
  <si>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</si>
  <si>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</si>
  <si>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</si>
  <si>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</si>
  <si>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</si>
  <si>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</si>
  <si>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</si>
  <si>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</si>
  <si>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</si>
  <si>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</si>
  <si>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</si>
  <si>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</si>
  <si>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</si>
  <si>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</si>
  <si>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</si>
  <si>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</si>
  <si>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</si>
  <si>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</si>
  <si>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</si>
  <si>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</si>
  <si>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</si>
  <si>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</si>
  <si>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</si>
  <si>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</si>
  <si>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</si>
  <si>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</si>
  <si>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</si>
  <si>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</si>
  <si>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</si>
  <si>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</si>
  <si>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</si>
  <si>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</si>
  <si>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</si>
  <si>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</si>
  <si>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</si>
  <si>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</si>
  <si>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</si>
  <si>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</si>
  <si>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</si>
  <si>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</si>
  <si>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</si>
  <si>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</si>
  <si>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</si>
  <si>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</si>
  <si>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</si>
  <si>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</si>
  <si>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</si>
  <si>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</si>
  <si>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</si>
  <si>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</si>
  <si>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</si>
  <si>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</si>
  <si>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</si>
  <si>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</si>
  <si>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</si>
  <si>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</si>
  <si>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</si>
  <si>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</si>
  <si>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</si>
  <si>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</si>
  <si>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</si>
  <si>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</si>
  <si>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</si>
  <si>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</si>
  <si>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</si>
  <si>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</si>
  <si>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</si>
  <si>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</si>
  <si>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</si>
  <si>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</si>
  <si>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</si>
  <si>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</si>
  <si>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</si>
  <si>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</si>
  <si>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</si>
  <si>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</si>
  <si>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</si>
  <si>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</si>
  <si>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</si>
  <si>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</si>
  <si>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</si>
  <si>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</si>
  <si>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</si>
  <si>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</si>
  <si>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</si>
  <si>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</si>
  <si>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</si>
  <si>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</si>
  <si>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</si>
  <si>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</si>
  <si>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</si>
  <si>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</si>
  <si>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</si>
  <si>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</si>
  <si>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</si>
  <si>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</si>
  <si>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</si>
  <si>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</si>
  <si>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</si>
  <si>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</si>
  <si>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</si>
  <si>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</si>
  <si>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</si>
  <si>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</si>
  <si>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</si>
  <si>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</si>
  <si>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</si>
  <si>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</si>
  <si>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</si>
  <si>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</si>
  <si>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</si>
  <si>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</si>
  <si>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</si>
  <si>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</si>
  <si>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</si>
  <si>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</si>
  <si>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</si>
  <si>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</si>
  <si>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</si>
  <si>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</si>
  <si>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</si>
  <si>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</si>
  <si>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</si>
  <si>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</si>
  <si>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</si>
  <si>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</si>
  <si>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</si>
  <si>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</si>
  <si>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</si>
  <si>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</si>
  <si>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</si>
  <si>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</si>
  <si>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</si>
  <si>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</si>
  <si>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</si>
  <si>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</si>
  <si>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</si>
  <si>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</si>
  <si>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</si>
  <si>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</si>
  <si>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</si>
  <si>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</si>
  <si>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</si>
  <si>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</si>
  <si>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</si>
  <si>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</si>
  <si>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</si>
  <si>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</si>
  <si>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</si>
  <si>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</si>
  <si>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</si>
  <si>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</si>
  <si>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</si>
  <si>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</si>
  <si>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</si>
  <si>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</si>
  <si>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</si>
  <si>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</si>
  <si>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</si>
  <si>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</si>
  <si>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</si>
  <si>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</si>
  <si>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</si>
  <si>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</si>
  <si>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</si>
  <si>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</si>
  <si>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</si>
  <si>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</si>
  <si>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</si>
  <si>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</si>
  <si>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</si>
  <si>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</si>
  <si>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</si>
  <si>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</si>
  <si>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</si>
  <si>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</si>
  <si>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</si>
  <si>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</si>
  <si>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</si>
  <si>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</si>
  <si>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</si>
  <si>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</si>
  <si>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</si>
  <si>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</si>
  <si>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</si>
  <si>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</si>
  <si>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</si>
  <si>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</si>
  <si>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</si>
  <si>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</si>
  <si>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</si>
  <si>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</si>
  <si>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</si>
  <si>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</si>
  <si>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</si>
  <si>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</si>
  <si>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</si>
  <si>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</si>
  <si>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</si>
  <si>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</si>
  <si>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</si>
  <si>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</si>
  <si>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</si>
  <si>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</si>
  <si>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</si>
  <si>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</si>
  <si>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</si>
  <si>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</si>
  <si>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</si>
  <si>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</si>
  <si>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</si>
  <si>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</si>
  <si>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</si>
  <si>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</si>
  <si>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</si>
  <si>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</si>
  <si>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</si>
  <si>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</si>
  <si>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</si>
  <si>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</si>
  <si>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</si>
  <si>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</si>
  <si>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</si>
  <si>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</si>
  <si>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</si>
  <si>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</si>
  <si>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</si>
  <si>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</si>
  <si>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</si>
  <si>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</si>
  <si>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</si>
  <si>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</si>
  <si>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</si>
  <si>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</si>
  <si>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</si>
  <si>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</si>
  <si>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</si>
  <si>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</si>
  <si>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</si>
  <si>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</si>
  <si>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</si>
  <si>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</si>
  <si>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</si>
  <si>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</si>
  <si>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</si>
  <si>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</si>
  <si>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</si>
  <si>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</si>
  <si>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</si>
  <si>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</si>
  <si>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</si>
  <si>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</si>
  <si>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</si>
  <si>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</si>
  <si>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</si>
  <si>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</si>
  <si>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</si>
  <si>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</si>
  <si>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</si>
  <si>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</si>
  <si>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</si>
  <si>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</si>
  <si>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</si>
  <si>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</si>
  <si>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</si>
  <si>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</si>
  <si>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</si>
  <si>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</si>
  <si>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</si>
  <si>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</si>
  <si>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</si>
  <si>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</si>
  <si>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</si>
  <si>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</si>
  <si>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</si>
  <si>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</si>
  <si>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</si>
  <si>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</si>
  <si>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</si>
  <si>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</si>
  <si>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</si>
  <si>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</si>
  <si>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</si>
  <si>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</si>
  <si>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</si>
  <si>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</si>
  <si>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</si>
  <si>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</si>
  <si>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</si>
  <si>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</si>
  <si>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</si>
  <si>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</si>
  <si>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</si>
  <si>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</si>
  <si>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</si>
  <si>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</si>
  <si>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</si>
  <si>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</si>
  <si>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</si>
  <si>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</si>
  <si>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</si>
  <si>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</si>
  <si>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</si>
  <si>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</si>
  <si>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</si>
  <si>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</si>
  <si>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</si>
  <si>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</si>
  <si>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</si>
  <si>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</si>
  <si>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</si>
  <si>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</si>
  <si>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</si>
  <si>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</si>
  <si>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</si>
  <si>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</si>
  <si>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</si>
  <si>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</si>
  <si>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</si>
  <si>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</si>
  <si>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</si>
  <si>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</si>
  <si>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</si>
  <si>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</si>
  <si>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</si>
  <si>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</si>
  <si>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</si>
  <si>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</si>
  <si>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</si>
  <si>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</si>
  <si>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</si>
  <si>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</si>
  <si>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</si>
  <si>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</si>
  <si>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</si>
  <si>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</si>
  <si>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</si>
  <si>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</si>
  <si>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</si>
  <si>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</si>
  <si>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</si>
  <si>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</si>
  <si>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</si>
  <si>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</si>
  <si>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</si>
  <si>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</si>
  <si>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</si>
  <si>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</si>
  <si>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</si>
  <si>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</si>
  <si>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</si>
  <si>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</si>
  <si>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</si>
  <si>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</si>
  <si>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</si>
  <si>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</si>
  <si>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</si>
  <si>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</si>
  <si>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</si>
  <si>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</si>
  <si>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</si>
  <si>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</si>
  <si>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</si>
  <si>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</si>
  <si>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</si>
  <si>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</si>
  <si>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</si>
  <si>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</si>
  <si>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</si>
  <si>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</si>
  <si>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</si>
  <si>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</si>
  <si>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</si>
  <si>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</si>
  <si>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</si>
  <si>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</si>
  <si>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</si>
  <si>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</si>
  <si>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</si>
  <si>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</si>
  <si>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</si>
  <si>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</si>
  <si>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</si>
  <si>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</si>
  <si>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</si>
  <si>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</si>
  <si>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</si>
  <si>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</si>
  <si>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</si>
  <si>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</si>
  <si>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</si>
  <si>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</si>
  <si>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</si>
  <si>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</si>
  <si>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</si>
  <si>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</si>
  <si>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</si>
  <si>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</si>
  <si>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</si>
  <si>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</si>
  <si>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</si>
  <si>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</si>
  <si>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</si>
  <si>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</si>
  <si>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</si>
  <si>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</si>
  <si>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</si>
  <si>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</si>
  <si>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</si>
  <si>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</si>
  <si>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</si>
  <si>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</si>
  <si>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</si>
  <si>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</si>
  <si>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</si>
  <si>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</si>
  <si>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</si>
  <si>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</si>
  <si>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</si>
  <si>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</si>
  <si>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</si>
  <si>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</si>
  <si>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</si>
  <si>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</si>
  <si>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</si>
  <si>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</si>
  <si>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</si>
  <si>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</si>
  <si>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</si>
  <si>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</si>
  <si>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</si>
  <si>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</si>
  <si>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</si>
  <si>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</si>
  <si>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</si>
  <si>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</si>
  <si>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</si>
  <si>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</si>
  <si>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</si>
  <si>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</si>
  <si>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</si>
  <si>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</si>
  <si>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</si>
  <si>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</si>
  <si>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</si>
  <si>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</si>
  <si>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</si>
  <si>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</si>
  <si>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</si>
  <si>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</si>
  <si>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</si>
  <si>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</si>
  <si>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</si>
  <si>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</si>
  <si>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</si>
  <si>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</si>
  <si>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</si>
  <si>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</si>
  <si>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</si>
  <si>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</si>
  <si>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</si>
  <si>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</si>
  <si>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</si>
  <si>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</si>
  <si>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</si>
  <si>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</si>
  <si>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</si>
  <si>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</si>
  <si>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</si>
  <si>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</si>
  <si>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</si>
  <si>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</si>
  <si>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</si>
  <si>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</si>
  <si>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</si>
  <si>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</si>
  <si>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</si>
  <si>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</si>
  <si>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</si>
  <si>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</si>
  <si>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</si>
  <si>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</si>
  <si>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</si>
  <si>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</si>
  <si>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</si>
  <si>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</si>
  <si>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</si>
  <si>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</si>
  <si>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</si>
  <si>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</si>
  <si>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</si>
  <si>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</si>
  <si>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</si>
  <si>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</si>
  <si>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</si>
  <si>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</si>
  <si>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</si>
  <si>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</si>
  <si>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</si>
  <si>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</si>
  <si>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</si>
  <si>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</si>
  <si>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</si>
  <si>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</si>
  <si>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</si>
  <si>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</si>
  <si>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</si>
  <si>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</si>
  <si>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</si>
  <si>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</si>
  <si>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</si>
  <si>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</si>
  <si>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</si>
  <si>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</si>
  <si>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</si>
  <si>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</si>
  <si>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</si>
  <si>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</si>
  <si>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</si>
  <si>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</si>
  <si>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</si>
  <si>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</si>
  <si>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</si>
  <si>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</si>
  <si>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</si>
  <si>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</si>
  <si>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</si>
  <si>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</si>
  <si>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</si>
  <si>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</si>
  <si>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</si>
  <si>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</si>
  <si>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</si>
  <si>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</si>
  <si>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</si>
  <si>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</si>
  <si>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</si>
  <si>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</si>
  <si>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</si>
  <si>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</si>
  <si>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</si>
  <si>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</si>
  <si>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</si>
  <si>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</si>
  <si>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</si>
  <si>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</si>
  <si>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</si>
  <si>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</si>
  <si>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</si>
  <si>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</si>
  <si>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</si>
  <si>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</si>
  <si>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</si>
  <si>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</si>
  <si>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</si>
  <si>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</si>
  <si>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</si>
  <si>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</si>
  <si>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</si>
  <si>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</si>
  <si>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</si>
  <si>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</si>
  <si>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</si>
  <si>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</si>
  <si>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</si>
  <si>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</si>
  <si>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</si>
  <si>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</si>
  <si>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</si>
  <si>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</si>
  <si>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</si>
  <si>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</si>
  <si>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</si>
  <si>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</si>
  <si>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</si>
  <si>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</si>
  <si>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</si>
  <si>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</si>
  <si>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</si>
  <si>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</si>
  <si>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</si>
  <si>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</si>
  <si>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</si>
  <si>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</si>
  <si>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</si>
  <si>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</si>
  <si>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</si>
  <si>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</si>
  <si>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</si>
  <si>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</si>
  <si>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</si>
  <si>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</si>
  <si>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</si>
  <si>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</si>
  <si>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</si>
  <si>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</si>
  <si>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</si>
  <si>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</si>
  <si>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</si>
  <si>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</si>
  <si>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</si>
  <si>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</si>
  <si>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</si>
  <si>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</si>
  <si>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</si>
  <si>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</si>
  <si>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</si>
  <si>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</si>
  <si>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</si>
  <si>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</si>
  <si>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</si>
  <si>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</si>
  <si>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</si>
  <si>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</si>
  <si>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</si>
  <si>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</si>
  <si>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</si>
  <si>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</si>
  <si>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</si>
  <si>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</si>
  <si>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</si>
  <si>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</si>
  <si>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</si>
  <si>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</si>
  <si>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</si>
  <si>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</si>
  <si>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</si>
  <si>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</si>
  <si>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</si>
  <si>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</si>
  <si>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</si>
  <si>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</si>
  <si>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</si>
  <si>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</si>
  <si>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</si>
  <si>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</si>
  <si>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</si>
  <si>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</si>
  <si>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</si>
  <si>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</si>
  <si>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</si>
  <si>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</si>
  <si>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</si>
  <si>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</si>
  <si>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</si>
  <si>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</si>
  <si>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</si>
  <si>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</si>
  <si>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</si>
  <si>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</si>
  <si>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</si>
  <si>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</si>
  <si>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</si>
  <si>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</si>
  <si>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</si>
  <si>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</si>
  <si>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</si>
  <si>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</si>
  <si>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</si>
  <si>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</si>
  <si>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</si>
  <si>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</si>
  <si>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</si>
  <si>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</si>
  <si>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</si>
  <si>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</si>
  <si>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</si>
  <si>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</si>
  <si>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</si>
  <si>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</si>
  <si>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</si>
  <si>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</si>
  <si>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</si>
  <si>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</si>
  <si>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</si>
  <si>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</si>
  <si>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</si>
  <si>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</si>
  <si>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</si>
  <si>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</si>
  <si>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</si>
  <si>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</si>
  <si>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</si>
  <si>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</si>
  <si>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</si>
  <si>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</si>
  <si>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</si>
  <si>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</si>
  <si>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</si>
  <si>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</si>
  <si>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</si>
  <si>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</si>
  <si>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</si>
  <si>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</si>
  <si>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</si>
  <si>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</si>
  <si>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</si>
  <si>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</si>
  <si>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</si>
  <si>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</si>
  <si>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</si>
  <si>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</si>
  <si>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</si>
  <si>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</si>
  <si>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</si>
  <si>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</si>
  <si>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</si>
  <si>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</si>
  <si>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</si>
  <si>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</si>
  <si>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</si>
  <si>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</si>
  <si>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</si>
  <si>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</si>
  <si>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</si>
  <si>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</si>
  <si>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</si>
  <si>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</si>
  <si>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</si>
  <si>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</si>
  <si>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</si>
  <si>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</si>
  <si>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</si>
  <si>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</si>
  <si>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</si>
  <si>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</si>
  <si>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</si>
  <si>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</si>
  <si>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</si>
  <si>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</si>
  <si>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</si>
  <si>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</si>
  <si>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</si>
  <si>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</si>
  <si>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</si>
  <si>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</si>
  <si>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</si>
  <si>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</si>
  <si>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</si>
  <si>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</si>
  <si>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</si>
  <si>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</si>
  <si>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</si>
  <si>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</si>
  <si>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</si>
  <si>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</si>
  <si>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</si>
  <si>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</si>
  <si>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</si>
  <si>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</si>
  <si>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</si>
  <si>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</si>
  <si>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</si>
  <si>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</si>
  <si>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</si>
  <si>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</si>
  <si>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</si>
  <si>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</si>
  <si>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</si>
  <si>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</si>
  <si>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</si>
  <si>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</si>
  <si>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</si>
  <si>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</si>
  <si>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</si>
  <si>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</si>
  <si>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</si>
  <si>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</si>
  <si>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</si>
  <si>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</si>
  <si>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</si>
  <si>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</si>
  <si>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</si>
  <si>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</si>
  <si>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</si>
  <si>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</si>
  <si>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</si>
  <si>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</si>
  <si>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</si>
  <si>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</si>
  <si>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</si>
  <si>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</si>
  <si>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</si>
  <si>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</si>
  <si>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</si>
  <si>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</si>
  <si>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</si>
  <si>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</si>
  <si>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</si>
  <si>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</si>
  <si>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</si>
  <si>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</si>
  <si>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</si>
  <si>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</si>
  <si>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</si>
  <si>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</si>
  <si>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</si>
  <si>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</si>
  <si>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</si>
  <si>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</si>
  <si>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</si>
  <si>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</si>
  <si>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</si>
  <si>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</si>
  <si>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</si>
  <si>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</si>
  <si>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</si>
  <si>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</si>
  <si>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</si>
  <si>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</si>
  <si>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</si>
  <si>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</si>
  <si>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</si>
  <si>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</si>
  <si>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</si>
  <si>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</si>
  <si>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</si>
  <si>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</si>
  <si>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</si>
  <si>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</si>
  <si>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</si>
  <si>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</si>
  <si>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</si>
  <si>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</si>
  <si>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</si>
  <si>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</si>
  <si>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</si>
  <si>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</si>
  <si>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</si>
  <si>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</si>
  <si>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</si>
  <si>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</si>
  <si>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</si>
  <si>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</si>
  <si>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</si>
  <si>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</si>
  <si>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</si>
  <si>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</si>
  <si>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</si>
  <si>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</si>
  <si>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</si>
  <si>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</si>
  <si>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</si>
  <si>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</si>
  <si>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</si>
  <si>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</si>
  <si>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</si>
  <si>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</si>
  <si>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</si>
  <si>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</si>
  <si>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</si>
  <si>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</si>
  <si>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</si>
  <si>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</si>
  <si>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</si>
  <si>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</si>
  <si>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</si>
  <si>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</si>
  <si>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</si>
  <si>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</si>
  <si>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</si>
  <si>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</si>
  <si>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</si>
  <si>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</si>
  <si>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</si>
  <si>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</si>
  <si>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</si>
  <si>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</si>
  <si>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</si>
  <si>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</si>
  <si>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</si>
  <si>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</si>
  <si>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</si>
  <si>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</si>
  <si>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</si>
  <si>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</si>
  <si>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</si>
  <si>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</si>
  <si>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</si>
  <si>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</si>
  <si>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</si>
  <si>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</si>
  <si>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</si>
  <si>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</si>
  <si>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</si>
  <si>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</si>
  <si>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</si>
  <si>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</si>
  <si>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</si>
  <si>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</si>
  <si>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</si>
  <si>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</si>
  <si>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</si>
  <si>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</si>
  <si>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</si>
  <si>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</si>
  <si>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</si>
  <si>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</si>
  <si>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</si>
  <si>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</si>
  <si>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</si>
  <si>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</si>
  <si>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</si>
  <si>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</si>
  <si>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</si>
  <si>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</si>
  <si>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</si>
  <si>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</si>
  <si>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</si>
  <si>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</si>
  <si>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</si>
  <si>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</si>
  <si>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</si>
  <si>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</si>
  <si>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</si>
  <si>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</si>
  <si>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</si>
  <si>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</si>
  <si>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</si>
  <si>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</si>
  <si>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</si>
  <si>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</si>
  <si>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</si>
  <si>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</si>
  <si>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</si>
  <si>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</si>
  <si>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</si>
  <si>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</si>
  <si>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</si>
  <si>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</si>
  <si>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</si>
  <si>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</si>
  <si>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</si>
  <si>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</si>
  <si>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</si>
  <si>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</si>
  <si>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</si>
  <si>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</si>
  <si>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</si>
  <si>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</si>
  <si>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</si>
  <si>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</si>
  <si>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</si>
  <si>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</si>
  <si>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</si>
  <si>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</si>
  <si>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</si>
  <si>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</si>
  <si>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</si>
  <si>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</si>
  <si>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</si>
  <si>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</si>
  <si>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</si>
  <si>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</si>
  <si>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</si>
  <si>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</si>
  <si>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</si>
  <si>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</si>
  <si>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</si>
  <si>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</si>
  <si>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</si>
  <si>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</si>
  <si>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</si>
  <si>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</si>
  <si>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</si>
  <si>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</si>
  <si>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</si>
  <si>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</si>
  <si>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</si>
  <si>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</si>
  <si>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</si>
  <si>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</si>
  <si>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</si>
  <si>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</si>
  <si>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</si>
  <si>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</si>
  <si>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</si>
  <si>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</si>
  <si>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</si>
  <si>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</si>
  <si>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</si>
  <si>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</si>
  <si>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</si>
  <si>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</si>
  <si>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</si>
  <si>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</si>
  <si>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</si>
  <si>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</si>
  <si>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</si>
  <si>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</si>
  <si>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</si>
  <si>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</si>
  <si>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</si>
  <si>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</si>
  <si>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</si>
  <si>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</si>
  <si>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</si>
  <si>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</si>
  <si>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</si>
  <si>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</si>
  <si>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</si>
  <si>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</si>
  <si>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</si>
  <si>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</si>
  <si>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</si>
  <si>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</si>
  <si>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</si>
  <si>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</si>
  <si>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</si>
  <si>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</si>
  <si>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</si>
  <si>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</si>
  <si>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</si>
  <si>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</si>
  <si>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</si>
  <si>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</si>
  <si>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</si>
  <si>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</si>
  <si>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</si>
  <si>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</si>
  <si>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</si>
  <si>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</si>
  <si>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</si>
  <si>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</si>
  <si>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</si>
  <si>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</si>
  <si>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</si>
  <si>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</si>
  <si>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</si>
  <si>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</si>
  <si>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</si>
  <si>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</si>
  <si>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</si>
  <si>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</si>
  <si>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</si>
  <si>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</si>
  <si>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</si>
  <si>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</si>
  <si>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</si>
  <si>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</si>
  <si>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</si>
  <si>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</si>
  <si>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</si>
  <si>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</si>
  <si>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</si>
  <si>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</si>
  <si>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</si>
  <si>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</si>
  <si>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</si>
  <si>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</si>
  <si>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</si>
  <si>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</si>
  <si>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</si>
  <si>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</si>
  <si>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</si>
  <si>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</si>
  <si>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</si>
  <si>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</si>
  <si>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</si>
  <si>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</si>
  <si>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</si>
  <si>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</si>
  <si>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</si>
  <si>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</si>
  <si>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</si>
  <si>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</si>
  <si>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</si>
  <si>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</si>
  <si>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</si>
  <si>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</si>
  <si>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</si>
  <si>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</si>
  <si>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</si>
  <si>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</si>
  <si>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</si>
  <si>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</si>
  <si>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</si>
  <si>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</si>
  <si>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</si>
  <si>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</si>
  <si>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</si>
  <si>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</si>
  <si>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</si>
  <si>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</si>
  <si>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</si>
  <si>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</si>
  <si>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</si>
  <si>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</si>
  <si>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</si>
  <si>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</si>
  <si>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</si>
  <si>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</si>
  <si>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</si>
  <si>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</si>
  <si>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</si>
  <si>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</si>
  <si>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</si>
  <si>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</si>
  <si>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</si>
  <si>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</si>
  <si>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</si>
  <si>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</si>
  <si>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</si>
  <si>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</si>
  <si>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</si>
  <si>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</si>
  <si>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</si>
  <si>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</si>
  <si>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</si>
  <si>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</si>
  <si>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</si>
  <si>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</si>
  <si>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</si>
  <si>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</si>
  <si>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</si>
  <si>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</si>
  <si>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</si>
  <si>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</si>
  <si>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</si>
  <si>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</si>
  <si>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</si>
  <si>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</si>
  <si>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</si>
  <si>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</si>
  <si>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</si>
  <si>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</si>
  <si>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</si>
  <si>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</si>
  <si>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</si>
  <si>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</si>
  <si>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</si>
  <si>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</si>
  <si>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</si>
  <si>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</si>
  <si>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</si>
  <si>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</si>
  <si>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</si>
  <si>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</si>
  <si>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</si>
  <si>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</si>
  <si>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</si>
  <si>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</si>
  <si>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</si>
  <si>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</si>
  <si>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</si>
  <si>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</si>
  <si>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</si>
  <si>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</si>
  <si>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</si>
  <si>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</si>
  <si>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</si>
  <si>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</si>
  <si>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</si>
  <si>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</si>
  <si>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</si>
  <si>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</si>
  <si>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</si>
  <si>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</si>
  <si>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</si>
  <si>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</si>
  <si>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</si>
  <si>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</si>
  <si>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</si>
  <si>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</si>
  <si>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</si>
  <si>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</si>
  <si>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</si>
  <si>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</si>
  <si>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</si>
  <si>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</si>
  <si>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</si>
  <si>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</si>
  <si>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</si>
  <si>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</si>
  <si>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</si>
  <si>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</si>
  <si>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</si>
  <si>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</si>
  <si>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</si>
  <si>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</si>
  <si>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</si>
  <si>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</si>
  <si>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</si>
  <si>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</si>
  <si>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</si>
  <si>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</si>
  <si>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</si>
  <si>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</si>
  <si>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</si>
  <si>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</si>
  <si>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</si>
  <si>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</si>
  <si>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</si>
  <si>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</si>
  <si>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</si>
  <si>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</si>
  <si>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</si>
  <si>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</si>
  <si>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</si>
  <si>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</si>
  <si>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</si>
  <si>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</si>
  <si>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</si>
  <si>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</si>
  <si>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</si>
  <si>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</si>
  <si>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</si>
  <si>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</si>
  <si>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</si>
  <si>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</si>
  <si>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</si>
  <si>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</si>
  <si>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</si>
  <si>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</si>
  <si>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</si>
  <si>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</si>
  <si>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</si>
  <si>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</si>
  <si>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</si>
  <si>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</si>
  <si>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</si>
  <si>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</si>
  <si>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</si>
  <si>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</si>
  <si>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</si>
  <si>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</si>
  <si>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</si>
  <si>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</si>
  <si>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</si>
  <si>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</si>
  <si>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</si>
  <si>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</si>
  <si>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</si>
  <si>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</si>
  <si>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</si>
  <si>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</si>
  <si>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</si>
  <si>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</si>
  <si>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</si>
  <si>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</si>
  <si>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</si>
  <si>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</si>
  <si>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</si>
  <si>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</si>
  <si>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</si>
  <si>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</si>
  <si>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</si>
  <si>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</si>
  <si>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</si>
  <si>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</si>
  <si>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</si>
  <si>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</si>
  <si>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</si>
  <si>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</si>
  <si>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</si>
  <si>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</si>
  <si>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</si>
  <si>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</si>
  <si>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</si>
  <si>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</si>
  <si>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</si>
  <si>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</si>
  <si>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</si>
  <si>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</si>
  <si>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</si>
  <si>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</si>
  <si>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</si>
  <si>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</si>
  <si>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</si>
  <si>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</si>
  <si>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</si>
  <si>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</si>
  <si>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</si>
  <si>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</si>
  <si>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</si>
  <si>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</si>
  <si>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</si>
  <si>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</si>
  <si>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</si>
  <si>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</si>
  <si>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</si>
  <si>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</si>
  <si>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</si>
  <si>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</si>
  <si>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</si>
  <si>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</si>
  <si>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</si>
  <si>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</si>
  <si>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</si>
  <si>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</si>
  <si>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</si>
  <si>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</si>
  <si>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</si>
  <si>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</si>
  <si>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</si>
  <si>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</si>
  <si>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</si>
  <si>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</si>
  <si>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</si>
  <si>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</si>
  <si>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</si>
  <si>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</si>
  <si>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</si>
  <si>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</si>
  <si>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</si>
  <si>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</si>
  <si>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</si>
  <si>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</si>
  <si>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</si>
  <si>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</si>
  <si>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</si>
  <si>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</si>
  <si>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</si>
  <si>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</si>
  <si>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</si>
  <si>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</si>
  <si>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</si>
  <si>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</si>
  <si>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</si>
  <si>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</si>
  <si>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</si>
  <si>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</si>
  <si>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</si>
  <si>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</si>
  <si>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</si>
  <si>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</si>
  <si>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</si>
  <si>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</si>
  <si>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</si>
  <si>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</si>
  <si>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</si>
  <si>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</si>
  <si>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</si>
  <si>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</si>
  <si>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</si>
  <si>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</si>
  <si>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</si>
  <si>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</si>
  <si>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</si>
  <si>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</si>
  <si>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</si>
  <si>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</si>
  <si>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</si>
  <si>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</si>
  <si>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</si>
  <si>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</si>
  <si>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</si>
  <si>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</si>
  <si>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</si>
  <si>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</si>
  <si>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</si>
  <si>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</si>
  <si>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</si>
  <si>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</si>
  <si>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</si>
  <si>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</si>
  <si>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</si>
  <si>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</si>
  <si>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</si>
  <si>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</si>
  <si>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</si>
  <si>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</si>
  <si>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</si>
  <si>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</si>
  <si>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</si>
  <si>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</si>
  <si>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</si>
  <si>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</si>
  <si>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</si>
  <si>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</si>
  <si>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</si>
  <si>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</si>
  <si>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</si>
  <si>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</si>
  <si>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</si>
  <si>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</si>
  <si>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</si>
  <si>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</si>
  <si>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</si>
  <si>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</si>
  <si>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</si>
  <si>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</si>
  <si>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</si>
  <si>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</si>
  <si>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</si>
  <si>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</si>
  <si>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</si>
  <si>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</si>
  <si>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</si>
  <si>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</si>
  <si>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</si>
  <si>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</si>
  <si>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</si>
  <si>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</si>
  <si>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</si>
  <si>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</si>
  <si>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</si>
  <si>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</si>
  <si>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</si>
  <si>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</si>
  <si>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</si>
  <si>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</si>
  <si>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</si>
  <si>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</si>
  <si>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</si>
  <si>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</si>
  <si>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</si>
  <si>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</si>
  <si>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</si>
  <si>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</si>
  <si>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</si>
  <si>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</si>
  <si>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</si>
  <si>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</si>
  <si>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</si>
  <si>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</si>
  <si>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</si>
  <si>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</si>
  <si>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</si>
  <si>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</si>
  <si>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</si>
  <si>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</si>
  <si>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</si>
  <si>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</si>
  <si>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</si>
  <si>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</si>
  <si>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</si>
  <si>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</si>
  <si>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</si>
  <si>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</si>
  <si>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</si>
  <si>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</si>
  <si>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</si>
  <si>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</si>
  <si>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</si>
  <si>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</si>
  <si>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</si>
  <si>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</si>
  <si>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</si>
  <si>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</si>
  <si>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</si>
  <si>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</si>
  <si>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</si>
  <si>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</si>
  <si>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</si>
  <si>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</si>
  <si>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</si>
  <si>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</si>
  <si>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</si>
  <si>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</si>
  <si>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</si>
  <si>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</si>
  <si>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</si>
  <si>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</si>
  <si>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</si>
  <si>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</si>
  <si>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</si>
  <si>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</si>
  <si>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</si>
  <si>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</si>
  <si>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</si>
  <si>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</si>
  <si>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</si>
  <si>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</si>
  <si>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</si>
  <si>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</si>
  <si>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</si>
  <si>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</si>
  <si>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</si>
  <si>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</si>
  <si>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</si>
  <si>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</si>
  <si>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</si>
  <si>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</si>
  <si>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</si>
  <si>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</si>
  <si>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</si>
  <si>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</si>
  <si>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</si>
  <si>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</si>
  <si>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</si>
  <si>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</si>
  <si>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</si>
  <si>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</si>
  <si>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</si>
  <si>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</si>
  <si>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</si>
  <si>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</si>
  <si>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</si>
  <si>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</si>
  <si>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</si>
  <si>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</si>
  <si>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</si>
  <si>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</si>
  <si>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</si>
  <si>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</si>
  <si>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</si>
  <si>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</si>
  <si>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</si>
  <si>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</si>
  <si>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</si>
  <si>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</si>
  <si>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</si>
  <si>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</si>
  <si>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</si>
  <si>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</si>
  <si>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</si>
  <si>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</si>
  <si>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</si>
  <si>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</si>
  <si>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</si>
  <si>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</si>
  <si>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</si>
  <si>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</si>
  <si>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</si>
  <si>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</si>
  <si>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</si>
  <si>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</si>
  <si>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</si>
  <si>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</si>
  <si>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</si>
  <si>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</si>
  <si>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</si>
  <si>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</si>
  <si>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</si>
  <si>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</si>
  <si>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</si>
  <si>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</si>
  <si>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</si>
  <si>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</si>
  <si>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</si>
  <si>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</si>
  <si>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</si>
  <si>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</si>
  <si>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</si>
  <si>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</si>
  <si>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</si>
  <si>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</si>
  <si>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</si>
  <si>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</si>
  <si>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</si>
  <si>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</si>
  <si>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</si>
  <si>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</si>
  <si>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</si>
  <si>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</si>
  <si>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</si>
  <si>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</si>
  <si>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</si>
  <si>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</si>
  <si>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</si>
  <si>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</si>
  <si>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</si>
  <si>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</si>
  <si>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</si>
  <si>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</si>
  <si>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</si>
  <si>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</si>
  <si>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</si>
  <si>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</si>
  <si>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</si>
  <si>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</si>
  <si>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</si>
  <si>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</si>
  <si>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</si>
  <si>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</si>
  <si>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</si>
  <si>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</si>
  <si>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</si>
  <si>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</si>
  <si>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</si>
  <si>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</si>
  <si>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</si>
  <si>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</si>
  <si>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</si>
  <si>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</si>
  <si>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</si>
  <si>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</si>
  <si>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</si>
  <si>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</si>
  <si>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</si>
  <si>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</si>
  <si>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</si>
  <si>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</si>
  <si>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</si>
  <si>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</si>
  <si>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</si>
  <si>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</si>
  <si>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</si>
  <si>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</si>
  <si>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</si>
  <si>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</si>
  <si>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</si>
  <si>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</si>
  <si>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</si>
  <si>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</si>
  <si>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</si>
  <si>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</si>
  <si>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</si>
  <si>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</si>
  <si>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</si>
  <si>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</si>
  <si>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</si>
  <si>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</si>
  <si>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</si>
  <si>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</si>
  <si>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</si>
  <si>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</si>
  <si>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</si>
  <si>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</si>
  <si>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</si>
  <si>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</si>
  <si>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</si>
  <si>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</si>
  <si>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</si>
  <si>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</si>
  <si>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</si>
  <si>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</si>
  <si>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</si>
  <si>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</si>
  <si>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</si>
  <si>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</si>
  <si>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</si>
  <si>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</si>
  <si>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</si>
  <si>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</si>
  <si>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</si>
  <si>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</si>
  <si>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</si>
  <si>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</si>
  <si>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</si>
  <si>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</si>
  <si>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</si>
  <si>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</si>
  <si>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</si>
  <si>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</si>
  <si>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</si>
  <si>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</si>
  <si>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</si>
  <si>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</si>
  <si>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</si>
  <si>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</si>
  <si>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</si>
  <si>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</si>
  <si>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</si>
  <si>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</si>
  <si>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</si>
  <si>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</si>
  <si>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</si>
  <si>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</si>
  <si>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</si>
  <si>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</si>
  <si>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</si>
  <si>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</si>
  <si>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</si>
  <si>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</si>
  <si>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</si>
  <si>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</si>
  <si>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</si>
  <si>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</si>
  <si>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</si>
  <si>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</si>
  <si>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</si>
  <si>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</si>
  <si>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</si>
  <si>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</si>
  <si>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</si>
  <si>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</si>
  <si>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</si>
  <si>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</si>
  <si>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</si>
  <si>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</si>
  <si>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</si>
  <si>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</si>
  <si>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</si>
  <si>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</si>
  <si>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</si>
  <si>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</si>
  <si>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</si>
  <si>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</si>
  <si>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</si>
  <si>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</si>
  <si>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</si>
  <si>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</si>
  <si>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</si>
  <si>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</si>
  <si>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</si>
  <si>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</si>
  <si>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</si>
  <si>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</si>
  <si>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</si>
  <si>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</si>
  <si>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</si>
  <si>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</si>
  <si>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</si>
  <si>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</si>
  <si>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</si>
  <si>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</si>
  <si>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</si>
  <si>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</si>
  <si>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</si>
  <si>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</si>
  <si>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</si>
  <si>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</si>
  <si>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</si>
  <si>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</si>
  <si>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</si>
  <si>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</si>
  <si>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</si>
  <si>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</si>
  <si>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</si>
  <si>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</si>
  <si>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</si>
  <si>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</si>
  <si>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</si>
  <si>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</si>
  <si>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</si>
  <si>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</si>
  <si>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</si>
  <si>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</si>
  <si>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</si>
  <si>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</si>
  <si>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</si>
  <si>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</si>
  <si>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</si>
  <si>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</si>
  <si>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</si>
  <si>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</si>
  <si>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</si>
  <si>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</si>
  <si>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</si>
  <si>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</si>
  <si>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</si>
  <si>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</si>
  <si>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</si>
  <si>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</si>
  <si>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</si>
  <si>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</si>
  <si>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</si>
  <si>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</si>
  <si>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</si>
  <si>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</si>
  <si>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</si>
  <si>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</si>
  <si>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</si>
  <si>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</si>
  <si>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</si>
  <si>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</si>
  <si>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</si>
  <si>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</si>
  <si>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</si>
  <si>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</si>
  <si>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</si>
  <si>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</si>
  <si>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</si>
  <si>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</si>
  <si>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</si>
  <si>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</si>
  <si>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</si>
  <si>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</si>
  <si>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</si>
  <si>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</si>
  <si>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</si>
  <si>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</si>
  <si>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</si>
  <si>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</si>
  <si>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</si>
  <si>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</si>
  <si>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</si>
  <si>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</si>
  <si>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</si>
  <si>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</si>
  <si>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</si>
  <si>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</si>
  <si>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</si>
  <si>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</si>
  <si>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</si>
  <si>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</si>
  <si>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</si>
  <si>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</si>
  <si>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</si>
  <si>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</si>
  <si>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</si>
  <si>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</si>
  <si>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</si>
  <si>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</si>
  <si>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</si>
  <si>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</si>
  <si>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</si>
  <si>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</si>
  <si>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</si>
  <si>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</si>
  <si>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</si>
  <si>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</si>
  <si>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</si>
  <si>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</si>
  <si>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</si>
  <si>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</si>
  <si>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</si>
  <si>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</si>
  <si>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</si>
  <si>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</si>
  <si>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</si>
  <si>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</si>
  <si>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</si>
  <si>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</si>
  <si>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</si>
  <si>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</si>
  <si>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</si>
  <si>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</si>
  <si>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</si>
  <si>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</si>
  <si>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</si>
  <si>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</si>
  <si>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</si>
  <si>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</si>
  <si>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</si>
  <si>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</si>
  <si>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</si>
  <si>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</si>
  <si>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</si>
  <si>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</si>
  <si>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</si>
  <si>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</si>
  <si>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</si>
  <si>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</si>
  <si>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</si>
  <si>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</si>
  <si>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</si>
  <si>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</si>
  <si>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</si>
  <si>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</si>
  <si>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</si>
  <si>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</si>
  <si>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</si>
  <si>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</si>
  <si>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</si>
  <si>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</si>
  <si>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</si>
  <si>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</si>
  <si>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</si>
  <si>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</si>
  <si>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</si>
  <si>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</si>
  <si>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</si>
  <si>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</si>
  <si>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</si>
  <si>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</si>
  <si>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</si>
  <si>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</si>
  <si>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</si>
  <si>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</si>
  <si>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</si>
  <si>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</si>
  <si>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</si>
  <si>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</si>
  <si>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</si>
  <si>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</si>
  <si>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</si>
  <si>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</si>
  <si>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</si>
  <si>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</si>
  <si>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</si>
  <si>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</si>
  <si>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</si>
  <si>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</si>
  <si>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</si>
  <si>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</si>
  <si>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</si>
  <si>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</si>
  <si>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</si>
  <si>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</si>
  <si>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</si>
  <si>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</si>
  <si>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</si>
  <si>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</si>
  <si>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</si>
  <si>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</si>
  <si>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</si>
  <si>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</si>
  <si>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</si>
  <si>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</si>
  <si>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</si>
  <si>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</si>
  <si>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</si>
  <si>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</si>
  <si>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</si>
  <si>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</si>
  <si>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</si>
  <si>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</si>
  <si>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</si>
  <si>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</si>
  <si>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</si>
  <si>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</si>
  <si>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</si>
  <si>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</si>
  <si>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</si>
  <si>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</si>
  <si>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</si>
  <si>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</si>
  <si>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</si>
  <si>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</si>
  <si>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</si>
  <si>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</si>
  <si>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</si>
  <si>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</si>
  <si>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</si>
  <si>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</si>
  <si>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</si>
  <si>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</si>
  <si>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</si>
  <si>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</si>
  <si>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</si>
  <si>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</si>
  <si>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</si>
  <si>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</si>
  <si>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</si>
  <si>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</si>
  <si>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</si>
  <si>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</si>
  <si>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</si>
  <si>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</si>
  <si>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</si>
  <si>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</si>
  <si>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</si>
  <si>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</si>
  <si>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</si>
  <si>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</si>
  <si>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</si>
  <si>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</si>
  <si>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</si>
  <si>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</si>
  <si>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</si>
  <si>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</si>
  <si>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</si>
  <si>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</si>
  <si>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</si>
  <si>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</si>
  <si>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</si>
  <si>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</si>
  <si>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</si>
  <si>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</si>
  <si>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</si>
  <si>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</si>
  <si>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</si>
  <si>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</si>
  <si>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</si>
  <si>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</si>
  <si>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</si>
  <si>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</si>
  <si>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</si>
  <si>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</si>
  <si>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</si>
  <si>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</si>
  <si>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</si>
  <si>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</si>
  <si>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</si>
  <si>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</si>
  <si>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</si>
  <si>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</si>
  <si>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</si>
  <si>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</si>
  <si>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</si>
  <si>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</si>
  <si>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</si>
  <si>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</si>
  <si>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</si>
  <si>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</si>
  <si>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</si>
  <si>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</si>
  <si>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</si>
  <si>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</si>
  <si>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</si>
  <si>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</si>
  <si>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</si>
  <si>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</si>
  <si>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</si>
  <si>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</si>
  <si>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</si>
  <si>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</si>
  <si>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</si>
  <si>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</si>
  <si>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</si>
  <si>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</si>
  <si>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</si>
  <si>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</si>
  <si>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</si>
  <si>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</si>
  <si>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</si>
  <si>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</si>
  <si>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</si>
  <si>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</si>
  <si>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</si>
  <si>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</si>
  <si>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</si>
  <si>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</si>
  <si>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</si>
  <si>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</si>
  <si>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</si>
  <si>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</si>
  <si>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</si>
  <si>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</si>
  <si>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</si>
  <si>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</si>
  <si>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</si>
  <si>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</si>
  <si>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</si>
  <si>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</si>
  <si>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</si>
  <si>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</si>
  <si>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</si>
  <si>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</si>
  <si>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</si>
  <si>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</si>
  <si>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</si>
  <si>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</si>
  <si>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</si>
  <si>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</si>
  <si>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</si>
  <si>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</si>
  <si>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</si>
  <si>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</si>
  <si>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</si>
  <si>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</si>
  <si>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</si>
  <si>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</si>
  <si>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</si>
  <si>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</si>
  <si>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</si>
  <si>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</si>
  <si>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</si>
  <si>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</si>
  <si>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</si>
  <si>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</si>
  <si>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</si>
  <si>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</si>
  <si>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</si>
  <si>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</si>
  <si>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</si>
  <si>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</si>
  <si>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</si>
  <si>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</si>
  <si>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</si>
  <si>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</si>
  <si>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</si>
  <si>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</si>
  <si>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</si>
  <si>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</si>
  <si>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</si>
  <si>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</si>
  <si>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</si>
  <si>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</si>
  <si>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</si>
  <si>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</si>
  <si>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</si>
  <si>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</si>
  <si>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</si>
  <si>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</si>
  <si>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</si>
  <si>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</si>
  <si>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</si>
  <si>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</si>
  <si>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</si>
  <si>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</si>
  <si>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</si>
  <si>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</si>
  <si>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</si>
  <si>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</si>
  <si>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</si>
  <si>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</si>
  <si>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</si>
  <si>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</si>
  <si>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</si>
  <si>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</si>
  <si>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</si>
  <si>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</si>
  <si>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</si>
  <si>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</si>
  <si>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</si>
  <si>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</si>
  <si>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</si>
  <si>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</si>
  <si>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</si>
  <si>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</si>
  <si>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</si>
  <si>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</si>
  <si>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</si>
  <si>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</si>
  <si>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</si>
  <si>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</si>
  <si>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</si>
  <si>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</si>
  <si>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</si>
  <si>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</si>
  <si>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</si>
  <si>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</si>
  <si>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</si>
  <si>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</si>
  <si>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</si>
  <si>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</si>
  <si>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</si>
  <si>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</si>
  <si>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</si>
  <si>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</si>
  <si>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</si>
  <si>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</si>
  <si>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</si>
  <si>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</si>
  <si>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</si>
  <si>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</si>
  <si>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</si>
  <si>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</si>
  <si>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</si>
  <si>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</si>
  <si>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</si>
  <si>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</si>
  <si>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</si>
  <si>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</si>
  <si>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</si>
  <si>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</si>
  <si>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</si>
  <si>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</si>
  <si>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</si>
  <si>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</si>
  <si>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</si>
  <si>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</si>
  <si>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</si>
  <si>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</si>
  <si>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</si>
  <si>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</si>
  <si>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</si>
  <si>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</si>
  <si>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</si>
  <si>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</si>
  <si>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</si>
  <si>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</si>
  <si>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</si>
  <si>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</si>
  <si>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</si>
  <si>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</si>
  <si>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</si>
  <si>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</si>
  <si>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</si>
  <si>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</si>
  <si>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</si>
  <si>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</si>
  <si>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</si>
  <si>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</si>
  <si>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</si>
  <si>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</si>
  <si>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</si>
  <si>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</si>
  <si>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</si>
  <si>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</si>
  <si>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</si>
  <si>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</si>
  <si>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</si>
  <si>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</si>
  <si>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</si>
  <si>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</si>
  <si>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</si>
  <si>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</si>
  <si>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</si>
  <si>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</si>
  <si>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</si>
  <si>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</si>
  <si>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</si>
  <si>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</si>
  <si>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</si>
  <si>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</si>
  <si>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</si>
  <si>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</si>
  <si>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</si>
  <si>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</si>
  <si>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</si>
  <si>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</si>
  <si>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</si>
  <si>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</si>
  <si>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</si>
  <si>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</si>
  <si>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</si>
  <si>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</si>
  <si>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</si>
  <si>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</si>
  <si>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</si>
  <si>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</si>
  <si>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</si>
  <si>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</si>
  <si>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</si>
  <si>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</si>
  <si>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</si>
  <si>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</si>
  <si>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</si>
  <si>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</si>
  <si>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</si>
  <si>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</si>
  <si>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</si>
  <si>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</si>
  <si>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</si>
  <si>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</si>
  <si>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</si>
  <si>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</si>
  <si>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</si>
  <si>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</si>
  <si>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</si>
  <si>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</si>
  <si>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</si>
  <si>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</si>
  <si>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</si>
  <si>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</si>
  <si>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</si>
  <si>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</si>
  <si>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</si>
  <si>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</si>
  <si>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</si>
  <si>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</si>
  <si>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</si>
  <si>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</si>
  <si>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</si>
  <si>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</si>
  <si>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</si>
  <si>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</si>
  <si>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</si>
  <si>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</si>
  <si>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</si>
  <si>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</si>
  <si>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</si>
  <si>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</si>
  <si>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</si>
  <si>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</si>
  <si>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</si>
  <si>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</si>
  <si>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</si>
  <si>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</si>
  <si>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</si>
  <si>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</si>
  <si>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</si>
  <si>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</si>
  <si>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</si>
  <si>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</si>
  <si>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</si>
  <si>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</si>
  <si>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</si>
  <si>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</si>
  <si>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</si>
  <si>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</si>
  <si>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</si>
  <si>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</si>
  <si>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</si>
  <si>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</si>
  <si>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</si>
  <si>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</si>
  <si>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</si>
  <si>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</si>
  <si>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</si>
  <si>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</si>
  <si>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</si>
  <si>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</si>
  <si>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</si>
  <si>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</si>
  <si>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</si>
  <si>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</si>
  <si>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</si>
  <si>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</si>
  <si>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</si>
  <si>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</si>
  <si>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</si>
  <si>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</si>
  <si>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</si>
  <si>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</si>
  <si>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</si>
  <si>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</si>
  <si>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</si>
  <si>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</si>
  <si>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</si>
  <si>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</si>
  <si>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</si>
  <si>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</si>
  <si>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</si>
  <si>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</si>
  <si>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</si>
  <si>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</si>
  <si>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</si>
  <si>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</si>
  <si>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</si>
  <si>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</si>
  <si>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</si>
  <si>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</si>
  <si>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</si>
  <si>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</si>
  <si>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</si>
  <si>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</si>
  <si>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</si>
  <si>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</si>
  <si>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</si>
  <si>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</si>
  <si>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</si>
  <si>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</si>
  <si>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</si>
  <si>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</si>
  <si>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</si>
  <si>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</si>
  <si>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</si>
  <si>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</si>
  <si>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</si>
  <si>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</si>
  <si>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</si>
  <si>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</si>
  <si>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</si>
  <si>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</si>
  <si>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</si>
  <si>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</si>
  <si>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</si>
  <si>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</si>
  <si>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</si>
  <si>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</si>
  <si>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</si>
  <si>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</si>
  <si>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</si>
  <si>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</si>
  <si>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</si>
  <si>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</si>
  <si>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</si>
  <si>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</si>
  <si>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</si>
  <si>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</si>
  <si>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</si>
  <si>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</si>
  <si>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</si>
  <si>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</si>
  <si>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</si>
  <si>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</si>
  <si>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</si>
  <si>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</si>
  <si>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</si>
  <si>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</si>
  <si>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</si>
  <si>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</si>
  <si>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</si>
  <si>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</si>
  <si>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</si>
  <si>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</si>
  <si>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</si>
  <si>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</si>
  <si>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</si>
  <si>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</si>
  <si>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</si>
  <si>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</si>
  <si>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</si>
  <si>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</si>
  <si>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</si>
  <si>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</si>
  <si>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</si>
  <si>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</si>
  <si>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</si>
  <si>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</si>
  <si>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</si>
  <si>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</si>
  <si>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</si>
  <si>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</si>
  <si>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</si>
  <si>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</si>
  <si>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</si>
  <si>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</si>
  <si>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</si>
  <si>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</si>
  <si>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</si>
  <si>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</si>
  <si>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</si>
  <si>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</si>
  <si>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</si>
  <si>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</si>
  <si>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</si>
  <si>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</si>
  <si>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</si>
  <si>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</si>
  <si>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</si>
  <si>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</si>
  <si>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</si>
  <si>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</si>
  <si>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</si>
  <si>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</si>
  <si>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</si>
  <si>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</si>
  <si>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</si>
  <si>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</si>
  <si>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</si>
  <si>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</si>
  <si>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</si>
  <si>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</si>
  <si>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</si>
  <si>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</si>
  <si>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</si>
  <si>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</si>
  <si>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</si>
  <si>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</si>
  <si>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</si>
  <si>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</si>
  <si>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</si>
  <si>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</si>
  <si>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</si>
  <si>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</si>
  <si>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</si>
  <si>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</si>
  <si>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</si>
  <si>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</si>
  <si>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</si>
  <si>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</si>
  <si>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</si>
  <si>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</si>
  <si>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</si>
  <si>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</si>
  <si>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</si>
  <si>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</si>
  <si>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</si>
  <si>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</si>
  <si>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</si>
  <si>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</si>
  <si>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</si>
  <si>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</si>
  <si>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</si>
  <si>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</si>
  <si>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</si>
  <si>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</si>
  <si>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</si>
  <si>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</si>
  <si>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</si>
  <si>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</si>
  <si>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</si>
  <si>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</si>
  <si>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</si>
  <si>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</si>
  <si>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</si>
  <si>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</si>
  <si>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</si>
  <si>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</si>
  <si>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</si>
  <si>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</si>
  <si>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</si>
  <si>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</si>
  <si>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</si>
  <si>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</si>
  <si>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</si>
  <si>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</si>
  <si>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</si>
  <si>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</si>
  <si>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</si>
  <si>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</si>
  <si>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</si>
  <si>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</si>
  <si>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</si>
  <si>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</si>
  <si>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</si>
  <si>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</si>
  <si>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</si>
  <si>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</si>
  <si>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</si>
  <si>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</si>
  <si>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</si>
  <si>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</si>
  <si>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</si>
  <si>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</si>
  <si>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</si>
  <si>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</si>
  <si>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</si>
  <si>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</si>
  <si>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</si>
  <si>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</si>
  <si>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</si>
  <si>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</si>
  <si>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</si>
  <si>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</si>
  <si>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</si>
  <si>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</si>
  <si>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</si>
  <si>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</si>
  <si>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</si>
  <si>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</si>
  <si>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</si>
  <si>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</si>
  <si>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</si>
  <si>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</si>
  <si>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</si>
  <si>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</si>
  <si>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</si>
  <si>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</si>
  <si>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</si>
  <si>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</si>
  <si>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</si>
  <si>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</si>
  <si>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</si>
  <si>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</si>
  <si>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</si>
  <si>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</si>
  <si>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</si>
  <si>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</si>
  <si>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</si>
  <si>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</si>
  <si>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</si>
  <si>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</si>
  <si>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</si>
  <si>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</si>
  <si>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</si>
  <si>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</si>
  <si>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</si>
  <si>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</si>
  <si>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</si>
  <si>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</si>
  <si>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</si>
  <si>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</si>
  <si>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</si>
  <si>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</si>
  <si>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</si>
  <si>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</si>
  <si>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</si>
  <si>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</si>
  <si>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</si>
  <si>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</si>
  <si>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</si>
  <si>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</si>
  <si>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</si>
  <si>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</si>
  <si>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</si>
  <si>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</si>
  <si>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</si>
  <si>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</si>
  <si>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</si>
  <si>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</si>
  <si>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</si>
  <si>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</si>
  <si>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</si>
  <si>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</si>
  <si>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</si>
  <si>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</si>
  <si>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</si>
  <si>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</si>
  <si>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</si>
  <si>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</si>
  <si>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</si>
  <si>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</si>
  <si>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</si>
  <si>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</si>
  <si>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</si>
  <si>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</si>
  <si>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</si>
  <si>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</si>
  <si>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</si>
  <si>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</si>
  <si>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</si>
  <si>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</si>
  <si>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</si>
  <si>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</si>
  <si>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</si>
  <si>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</si>
  <si>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</si>
  <si>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</si>
  <si>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</si>
  <si>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</si>
  <si>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</si>
  <si>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</si>
  <si>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</si>
  <si>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</si>
  <si>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</si>
  <si>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</si>
  <si>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</si>
  <si>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</si>
  <si>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</si>
  <si>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</si>
  <si>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</si>
  <si>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</si>
  <si>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</si>
  <si>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</si>
  <si>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</si>
  <si>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</si>
  <si>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</si>
  <si>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</si>
  <si>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</si>
  <si>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</si>
  <si>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</si>
  <si>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</si>
  <si>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</si>
  <si>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</si>
  <si>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</si>
  <si>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</si>
  <si>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</si>
  <si>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</si>
  <si>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</si>
  <si>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</si>
  <si>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</si>
  <si>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</si>
  <si>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</si>
  <si>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</si>
  <si>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</si>
  <si>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</si>
  <si>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</si>
  <si>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</si>
  <si>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</si>
  <si>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</si>
  <si>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</si>
  <si>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</si>
  <si>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</si>
  <si>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</si>
  <si>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</si>
  <si>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</si>
  <si>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</si>
  <si>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</si>
  <si>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</si>
  <si>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</si>
  <si>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</si>
  <si>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</si>
  <si>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</si>
  <si>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</si>
  <si>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</si>
  <si>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</si>
  <si>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</si>
  <si>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</si>
  <si>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</si>
  <si>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</si>
  <si>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</si>
  <si>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</si>
  <si>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</si>
  <si>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</si>
  <si>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</si>
  <si>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</si>
  <si>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</si>
  <si>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</si>
  <si>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</si>
  <si>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</si>
  <si>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</si>
  <si>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</si>
  <si>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</si>
  <si>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</si>
  <si>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</si>
  <si>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</si>
  <si>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</si>
  <si>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</si>
  <si>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</si>
  <si>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</si>
  <si>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</si>
  <si>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</si>
  <si>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</si>
  <si>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</si>
  <si>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</si>
  <si>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</si>
  <si>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</si>
  <si>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</si>
  <si>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</si>
  <si>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</si>
  <si>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</si>
  <si>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</si>
  <si>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</si>
  <si>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</si>
  <si>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</si>
  <si>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</si>
  <si>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</si>
  <si>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</si>
  <si>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</si>
  <si>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</si>
  <si>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</si>
  <si>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</si>
  <si>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</si>
  <si>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</si>
  <si>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</si>
  <si>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</si>
  <si>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</si>
  <si>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</si>
  <si>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</si>
  <si>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</si>
  <si>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</si>
  <si>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</si>
  <si>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</si>
  <si>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</si>
  <si>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</si>
  <si>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</si>
  <si>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</si>
  <si>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</si>
  <si>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</si>
  <si>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</si>
  <si>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</si>
  <si>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</si>
  <si>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</si>
  <si>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</si>
  <si>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</si>
  <si>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</si>
  <si>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</si>
  <si>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</si>
  <si>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</si>
  <si>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</si>
  <si>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</si>
  <si>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</si>
  <si>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</si>
  <si>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</si>
  <si>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</si>
  <si>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</si>
  <si>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</si>
  <si>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</si>
  <si>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</si>
  <si>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</si>
  <si>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</si>
  <si>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</si>
  <si>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</si>
  <si>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</si>
  <si>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</si>
  <si>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</si>
  <si>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</si>
  <si>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</si>
  <si>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</si>
  <si>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</si>
  <si>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</si>
  <si>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</si>
  <si>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</si>
  <si>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</si>
  <si>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</si>
  <si>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</si>
  <si>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</si>
  <si>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</si>
  <si>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</si>
  <si>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</si>
  <si>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</si>
  <si>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</si>
  <si>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</si>
  <si>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</si>
  <si>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</si>
  <si>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</si>
  <si>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</si>
  <si>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</si>
  <si>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</si>
  <si>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</si>
  <si>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</si>
  <si>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</si>
  <si>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</si>
  <si>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</si>
  <si>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</si>
  <si>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</si>
  <si>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</si>
  <si>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</si>
  <si>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</si>
  <si>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</si>
  <si>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</si>
  <si>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</si>
  <si>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</si>
  <si>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</si>
  <si>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</si>
  <si>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</si>
  <si>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</si>
  <si>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</si>
  <si>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</si>
  <si>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</si>
  <si>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</si>
  <si>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</si>
  <si>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</si>
  <si>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</si>
  <si>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</si>
  <si>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</si>
  <si>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</si>
  <si>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</si>
  <si>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</si>
  <si>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</si>
  <si>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</si>
  <si>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</si>
  <si>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</si>
  <si>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</si>
  <si>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</si>
  <si>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</si>
  <si>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</si>
  <si>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</si>
  <si>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</si>
  <si>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</si>
  <si>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</si>
  <si>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</si>
  <si>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</si>
  <si>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</si>
  <si>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</si>
  <si>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</si>
  <si>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</si>
  <si>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</si>
  <si>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</si>
  <si>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</si>
  <si>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</si>
  <si>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</si>
  <si>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</si>
  <si>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</si>
  <si>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</si>
  <si>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</si>
  <si>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</si>
  <si>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</si>
  <si>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</si>
  <si>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</si>
  <si>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</si>
  <si>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</si>
  <si>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</si>
  <si>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</si>
  <si>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</si>
  <si>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</si>
  <si>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</si>
  <si>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</si>
  <si>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</si>
  <si>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</si>
  <si>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</si>
  <si>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</si>
  <si>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</si>
  <si>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</si>
  <si>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</si>
  <si>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</si>
  <si>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</si>
  <si>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</si>
  <si>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</si>
  <si>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</si>
  <si>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</si>
  <si>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</si>
  <si>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</si>
  <si>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</si>
  <si>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</si>
  <si>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</si>
  <si>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</si>
  <si>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</si>
  <si>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</si>
  <si>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</si>
  <si>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</si>
  <si>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</si>
  <si>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</si>
  <si>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</si>
  <si>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</si>
  <si>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</si>
  <si>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</si>
  <si>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</si>
  <si>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</si>
  <si>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</si>
  <si>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</si>
  <si>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</si>
  <si>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</si>
  <si>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</si>
  <si>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</si>
  <si>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</si>
  <si>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</si>
  <si>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</si>
  <si>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</si>
  <si>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</si>
  <si>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</si>
  <si>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</si>
  <si>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</si>
  <si>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</si>
  <si>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</si>
  <si>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</si>
  <si>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</si>
  <si>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</si>
  <si>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</si>
  <si>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</si>
  <si>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</si>
  <si>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</si>
  <si>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</si>
  <si>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</si>
  <si>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</si>
  <si>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</si>
  <si>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</si>
  <si>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</si>
  <si>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</si>
  <si>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</si>
  <si>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</si>
  <si>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</si>
  <si>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</si>
  <si>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</si>
  <si>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</si>
  <si>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</si>
  <si>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</si>
  <si>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</si>
  <si>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</si>
  <si>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</si>
  <si>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</si>
  <si>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</si>
  <si>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</si>
  <si>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</si>
  <si>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</si>
  <si>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</si>
  <si>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</si>
  <si>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</si>
  <si>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</si>
  <si>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</si>
  <si>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</si>
  <si>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</si>
  <si>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</si>
  <si>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</si>
  <si>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</si>
  <si>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</si>
  <si>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</si>
  <si>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</si>
  <si>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</si>
  <si>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</si>
  <si>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</si>
  <si>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</si>
  <si>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</si>
  <si>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</si>
  <si>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</si>
  <si>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</si>
  <si>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</si>
  <si>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</si>
  <si>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</si>
  <si>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</si>
  <si>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</si>
  <si>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</si>
  <si>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</si>
  <si>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</si>
  <si>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</si>
  <si>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</si>
  <si>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</si>
  <si>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</si>
  <si>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</si>
  <si>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</si>
  <si>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</si>
  <si>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</si>
  <si>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</si>
  <si>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</si>
  <si>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</si>
  <si>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</si>
  <si>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</si>
  <si>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</si>
  <si>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</si>
  <si>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</si>
  <si>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</si>
  <si>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</si>
  <si>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</si>
  <si>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</si>
  <si>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</si>
  <si>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</si>
  <si>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</si>
  <si>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</si>
  <si>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</si>
  <si>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</si>
  <si>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</si>
  <si>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</si>
  <si>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</si>
  <si>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</si>
  <si>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</si>
  <si>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</si>
  <si>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</si>
  <si>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</si>
  <si>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</si>
  <si>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</si>
  <si>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</si>
  <si>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</si>
  <si>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</si>
  <si>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</si>
  <si>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</si>
  <si>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</si>
  <si>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</si>
  <si>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</si>
  <si>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</si>
  <si>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</si>
  <si>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</si>
  <si>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</si>
  <si>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</si>
  <si>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</si>
  <si>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</si>
  <si>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</si>
  <si>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</si>
  <si>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</si>
  <si>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</si>
  <si>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</si>
  <si>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</si>
  <si>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</si>
  <si>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</si>
  <si>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</si>
  <si>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</si>
  <si>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</si>
  <si>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</si>
  <si>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</si>
  <si>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</si>
  <si>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</si>
  <si>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</si>
  <si>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</si>
  <si>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</si>
  <si>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</si>
  <si>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</si>
  <si>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</si>
  <si>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</si>
  <si>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</si>
  <si>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</si>
  <si>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</si>
  <si>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</si>
  <si>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</si>
  <si>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</si>
  <si>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</si>
  <si>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</si>
  <si>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</si>
  <si>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</si>
  <si>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</si>
  <si>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</si>
  <si>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</si>
  <si>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</si>
  <si>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</si>
  <si>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</si>
  <si>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</si>
  <si>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</si>
  <si>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</si>
  <si>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</si>
  <si>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</si>
  <si>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</si>
  <si>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</si>
  <si>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</si>
  <si>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</si>
  <si>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</si>
  <si>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</si>
  <si>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</si>
  <si>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</si>
  <si>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</si>
  <si>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</si>
  <si>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</si>
  <si>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</si>
  <si>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</si>
  <si>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</si>
  <si>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</si>
  <si>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</si>
  <si>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</si>
  <si>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</si>
  <si>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</si>
  <si>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</si>
  <si>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</si>
  <si>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</si>
  <si>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</si>
  <si>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</si>
  <si>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</si>
  <si>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</si>
  <si>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</si>
  <si>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</si>
  <si>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</si>
  <si>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</si>
  <si>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</si>
  <si>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</si>
  <si>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</si>
  <si>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</si>
  <si>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</si>
  <si>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</si>
  <si>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</si>
  <si>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</si>
  <si>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</si>
  <si>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</si>
  <si>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</si>
  <si>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</si>
  <si>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</si>
  <si>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</si>
  <si>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</si>
  <si>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</si>
  <si>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</si>
  <si>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</si>
  <si>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</si>
  <si>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</si>
  <si>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</si>
  <si>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</si>
  <si>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</si>
  <si>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</si>
  <si>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</si>
  <si>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</si>
  <si>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</si>
  <si>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</si>
  <si>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</si>
  <si>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</si>
  <si>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</si>
  <si>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</si>
  <si>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</si>
  <si>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</si>
  <si>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</si>
  <si>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</si>
  <si>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</si>
  <si>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</si>
  <si>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</si>
  <si>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</si>
  <si>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</si>
  <si>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</si>
  <si>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</si>
  <si>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</si>
  <si>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</si>
  <si>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</si>
  <si>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</si>
  <si>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</si>
  <si>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</si>
  <si>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</si>
  <si>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</si>
  <si>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</si>
  <si>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</si>
  <si>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</si>
  <si>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</si>
  <si>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</si>
  <si>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</si>
  <si>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</si>
  <si>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</si>
  <si>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</si>
  <si>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</si>
  <si>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</si>
  <si>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</si>
  <si>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</si>
  <si>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</si>
  <si>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</si>
  <si>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</si>
  <si>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</si>
  <si>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</si>
  <si>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</si>
  <si>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</si>
  <si>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</si>
  <si>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</si>
  <si>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</si>
  <si>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</si>
  <si>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</si>
  <si>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</si>
  <si>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</si>
  <si>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</si>
  <si>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</si>
  <si>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</si>
  <si>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</si>
  <si>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</si>
  <si>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</si>
  <si>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</si>
  <si>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</si>
  <si>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</si>
  <si>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</si>
  <si>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</si>
  <si>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</si>
  <si>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</si>
  <si>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</si>
  <si>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</si>
  <si>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</si>
  <si>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</si>
  <si>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</si>
  <si>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</si>
  <si>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</si>
  <si>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</si>
  <si>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</si>
  <si>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</si>
  <si>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</si>
  <si>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</si>
  <si>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</si>
  <si>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</si>
  <si>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</si>
  <si>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</si>
  <si>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</si>
  <si>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</si>
  <si>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</si>
  <si>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</si>
  <si>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</si>
  <si>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</si>
  <si>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</si>
  <si>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</si>
  <si>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</si>
  <si>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</si>
  <si>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</si>
  <si>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</si>
  <si>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</si>
  <si>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</si>
  <si>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</si>
  <si>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</si>
  <si>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</si>
  <si>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</si>
  <si>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</si>
  <si>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</si>
  <si>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</si>
  <si>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</si>
  <si>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</si>
  <si>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</si>
  <si>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</si>
  <si>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</si>
  <si>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</si>
  <si>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</si>
  <si>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</si>
  <si>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</si>
  <si>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</si>
  <si>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</si>
  <si>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</si>
  <si>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</si>
  <si>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</si>
  <si>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</si>
  <si>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</si>
  <si>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</si>
  <si>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</si>
  <si>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</si>
  <si>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</si>
  <si>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</si>
  <si>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</si>
  <si>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</si>
  <si>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</si>
  <si>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</si>
  <si>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</si>
  <si>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</si>
  <si>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</si>
  <si>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</si>
  <si>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</si>
  <si>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</si>
  <si>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</si>
  <si>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</si>
  <si>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</si>
  <si>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</si>
  <si>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</si>
  <si>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</si>
  <si>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</si>
  <si>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</si>
  <si>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</si>
  <si>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</si>
  <si>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</si>
  <si>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</si>
  <si>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</si>
  <si>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</si>
  <si>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</si>
  <si>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</si>
  <si>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</si>
  <si>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</si>
  <si>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</si>
  <si>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</si>
  <si>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</si>
  <si>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</si>
  <si>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</si>
  <si>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</si>
  <si>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</si>
  <si>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</si>
  <si>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</si>
  <si>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</si>
  <si>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</si>
  <si>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</si>
  <si>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</si>
  <si>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</si>
  <si>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</si>
  <si>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</si>
  <si>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</si>
  <si>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</si>
  <si>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</si>
  <si>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</si>
  <si>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</si>
  <si>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</si>
  <si>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</si>
  <si>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</si>
  <si>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</si>
  <si>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</si>
  <si>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</si>
  <si>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</si>
  <si>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</si>
  <si>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</si>
  <si>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</si>
  <si>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</si>
  <si>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</si>
  <si>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</si>
  <si>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</si>
  <si>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</si>
  <si>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</si>
  <si>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</si>
  <si>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</si>
  <si>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</si>
  <si>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</si>
  <si>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</si>
  <si>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</si>
  <si>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</si>
  <si>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</si>
  <si>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</si>
  <si>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</si>
  <si>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</si>
  <si>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</si>
  <si>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</si>
  <si>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</si>
  <si>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</si>
  <si>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</si>
  <si>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</si>
  <si>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</si>
  <si>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</si>
  <si>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</si>
  <si>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</si>
  <si>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</si>
  <si>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</si>
  <si>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</si>
  <si>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</si>
  <si>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</si>
  <si>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</si>
  <si>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</si>
  <si>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</si>
  <si>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</si>
  <si>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</si>
  <si>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</si>
  <si>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</si>
  <si>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</si>
  <si>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</si>
  <si>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</si>
  <si>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</si>
  <si>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</si>
  <si>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</si>
  <si>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</si>
  <si>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</si>
  <si>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</si>
  <si>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</si>
  <si>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</si>
  <si>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</si>
  <si>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</si>
  <si>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</si>
  <si>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</si>
  <si>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</si>
  <si>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</si>
  <si>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</si>
  <si>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</si>
  <si>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</si>
  <si>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</si>
  <si>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</si>
  <si>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</si>
  <si>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</si>
  <si>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</si>
  <si>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</si>
  <si>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</si>
  <si>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</si>
  <si>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</si>
  <si>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</si>
  <si>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</si>
  <si>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</si>
  <si>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</si>
  <si>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</si>
  <si>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</si>
  <si>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</si>
  <si>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</si>
  <si>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</si>
  <si>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</si>
  <si>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</si>
  <si>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</si>
  <si>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</si>
  <si>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</si>
  <si>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</si>
  <si>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</si>
  <si>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</si>
  <si>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</si>
  <si>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</si>
  <si>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</si>
  <si>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</si>
  <si>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</si>
  <si>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</si>
  <si>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</si>
  <si>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</si>
  <si>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</si>
  <si>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</si>
  <si>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</si>
  <si>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</si>
  <si>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</si>
  <si>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</si>
  <si>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</si>
  <si>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</si>
  <si>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</si>
  <si>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</si>
  <si>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</si>
  <si>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</si>
  <si>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</si>
  <si>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</si>
  <si>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</si>
  <si>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</si>
  <si>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</si>
  <si>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</si>
  <si>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</si>
  <si>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</si>
  <si>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</si>
  <si>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</si>
  <si>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</si>
  <si>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</si>
  <si>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</si>
  <si>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</si>
  <si>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</si>
  <si>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</si>
  <si>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</si>
  <si>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</si>
  <si>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</si>
  <si>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</si>
  <si>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</si>
  <si>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</si>
  <si>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</si>
  <si>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</si>
  <si>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</si>
  <si>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</si>
  <si>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</si>
  <si>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</si>
  <si>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</si>
  <si>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</si>
  <si>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</si>
  <si>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</si>
  <si>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</si>
  <si>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</si>
  <si>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</si>
  <si>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</si>
  <si>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</si>
  <si>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</si>
  <si>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</si>
  <si>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</si>
  <si>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</si>
  <si>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</si>
  <si>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</si>
  <si>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</si>
  <si>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</si>
  <si>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</si>
  <si>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</si>
  <si>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</si>
  <si>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</si>
  <si>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</si>
  <si>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</si>
  <si>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</si>
  <si>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</si>
  <si>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</si>
  <si>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</si>
  <si>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</si>
  <si>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</si>
  <si>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</si>
  <si>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</si>
  <si>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</si>
  <si>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</si>
  <si>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</si>
  <si>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</si>
  <si>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</si>
  <si>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</si>
  <si>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</si>
  <si>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</si>
  <si>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</si>
  <si>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</si>
  <si>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</si>
  <si>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</si>
  <si>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</si>
  <si>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</si>
  <si>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</si>
  <si>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</si>
  <si>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</si>
  <si>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</si>
  <si>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</si>
  <si>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</si>
  <si>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</si>
  <si>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</si>
  <si>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</si>
  <si>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</si>
  <si>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</si>
  <si>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</si>
  <si>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</si>
  <si>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</si>
  <si>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</si>
  <si>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</si>
  <si>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</si>
  <si>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</si>
  <si>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</si>
  <si>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</si>
  <si>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</si>
  <si>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</si>
  <si>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</si>
  <si>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</si>
  <si>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</si>
  <si>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</si>
  <si>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</si>
  <si>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</si>
  <si>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</si>
  <si>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</si>
  <si>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</si>
  <si>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</si>
  <si>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</si>
  <si>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</si>
  <si>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</si>
  <si>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</si>
  <si>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</si>
  <si>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</si>
  <si>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</si>
  <si>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</si>
  <si>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</si>
  <si>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</si>
  <si>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</si>
  <si>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</si>
  <si>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</si>
  <si>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</si>
  <si>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</si>
  <si>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</si>
  <si>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</si>
  <si>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</si>
  <si>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</si>
  <si>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</si>
  <si>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</si>
  <si>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</si>
  <si>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</si>
  <si>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</si>
  <si>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</si>
  <si>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</si>
  <si>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</si>
  <si>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</si>
  <si>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</si>
  <si>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</si>
  <si>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</si>
  <si>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</si>
  <si>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</si>
  <si>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</si>
  <si>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</si>
  <si>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</si>
  <si>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</si>
  <si>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</si>
  <si>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</si>
  <si>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</si>
  <si>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</si>
  <si>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</si>
  <si>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</si>
  <si>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</si>
  <si>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</si>
  <si>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</si>
  <si>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</si>
  <si>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</si>
  <si>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</si>
  <si>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</si>
  <si>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</si>
  <si>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</si>
  <si>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</si>
  <si>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</si>
  <si>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</si>
  <si>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</si>
  <si>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</si>
  <si>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</si>
  <si>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</si>
  <si>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</si>
  <si>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</si>
  <si>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</si>
  <si>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</si>
  <si>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</si>
  <si>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</si>
  <si>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</si>
  <si>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</si>
  <si>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</si>
  <si>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</si>
  <si>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</si>
  <si>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</si>
  <si>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</si>
  <si>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</si>
  <si>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</si>
  <si>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</si>
  <si>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</si>
  <si>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</si>
  <si>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</si>
  <si>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</si>
  <si>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</si>
  <si>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</si>
  <si>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</si>
  <si>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</si>
  <si>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</si>
  <si>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</si>
  <si>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</si>
  <si>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</si>
  <si>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</si>
  <si>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</si>
  <si>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</si>
  <si>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</si>
  <si>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</si>
  <si>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</si>
  <si>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</si>
  <si>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</si>
  <si>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</si>
  <si>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</si>
  <si>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</si>
  <si>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</si>
  <si>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</si>
  <si>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</si>
  <si>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</si>
  <si>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</si>
  <si>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</si>
  <si>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</si>
  <si>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</si>
  <si>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</si>
  <si>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</si>
  <si>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</si>
  <si>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</si>
  <si>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</si>
  <si>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</si>
  <si>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</si>
  <si>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</si>
  <si>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</si>
  <si>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</si>
  <si>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</si>
  <si>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</si>
  <si>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</si>
  <si>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</si>
  <si>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</si>
  <si>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</si>
  <si>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</si>
  <si>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</si>
  <si>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</si>
  <si>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</si>
  <si>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</si>
  <si>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</si>
  <si>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</si>
  <si>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</si>
  <si>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</si>
  <si>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</si>
  <si>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</si>
  <si>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</si>
  <si>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</si>
  <si>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</si>
  <si>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</si>
  <si>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</si>
  <si>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</si>
  <si>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</si>
  <si>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</si>
  <si>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</si>
  <si>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</si>
  <si>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</si>
  <si>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</si>
  <si>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</si>
  <si>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</si>
  <si>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</si>
  <si>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</si>
  <si>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</si>
  <si>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</si>
  <si>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</si>
  <si>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</si>
  <si>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</si>
  <si>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</si>
  <si>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</si>
  <si>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</si>
  <si>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</si>
  <si>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</si>
  <si>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</si>
  <si>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</si>
  <si>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</si>
  <si>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</si>
  <si>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</si>
  <si>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</si>
  <si>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</si>
  <si>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</si>
  <si>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</si>
  <si>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</si>
  <si>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</si>
  <si>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</si>
  <si>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</si>
  <si>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</si>
  <si>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</si>
  <si>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</si>
  <si>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</si>
  <si>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</si>
  <si>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</si>
  <si>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</si>
  <si>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</si>
  <si>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</si>
  <si>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</si>
  <si>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</si>
  <si>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</si>
  <si>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</si>
  <si>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</si>
  <si>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</si>
  <si>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</si>
  <si>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</si>
  <si>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</si>
  <si>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</si>
  <si>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</si>
  <si>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</si>
  <si>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</si>
  <si>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</si>
  <si>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</si>
  <si>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</si>
  <si>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</si>
  <si>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</si>
  <si>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</si>
  <si>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</si>
  <si>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</si>
  <si>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</si>
  <si>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</si>
  <si>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</si>
  <si>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</si>
  <si>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</si>
  <si>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</si>
  <si>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</si>
  <si>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</si>
  <si>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</si>
  <si>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</si>
  <si>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</si>
  <si>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</si>
  <si>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</si>
  <si>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</si>
  <si>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</si>
  <si>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</si>
  <si>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</si>
  <si>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</si>
  <si>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</si>
  <si>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</si>
  <si>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</si>
  <si>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</si>
  <si>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</si>
  <si>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</si>
  <si>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</si>
  <si>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</si>
  <si>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</si>
  <si>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</si>
  <si>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</si>
  <si>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</si>
  <si>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</si>
  <si>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</si>
  <si>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</si>
  <si>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</si>
  <si>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</si>
  <si>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</si>
  <si>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</si>
  <si>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</si>
  <si>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</si>
  <si>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</si>
  <si>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</si>
  <si>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</si>
  <si>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</si>
  <si>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</si>
  <si>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</si>
  <si>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</si>
  <si>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</si>
  <si>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</si>
  <si>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</si>
  <si>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</si>
  <si>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</si>
  <si>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</si>
  <si>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</si>
  <si>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</si>
  <si>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</si>
  <si>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</si>
  <si>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</si>
  <si>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</si>
  <si>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</si>
  <si>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</si>
  <si>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</si>
  <si>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</si>
  <si>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</si>
  <si>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</si>
  <si>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</si>
  <si>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</si>
  <si>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</si>
  <si>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</si>
  <si>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</si>
  <si>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</si>
  <si>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</si>
  <si>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</si>
  <si>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</si>
  <si>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</si>
  <si>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</si>
  <si>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</si>
  <si>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</si>
  <si>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</si>
  <si>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</si>
  <si>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</si>
  <si>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</si>
  <si>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</si>
  <si>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</si>
  <si>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</si>
  <si>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</si>
  <si>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</si>
  <si>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</si>
  <si>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</si>
  <si>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</si>
  <si>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</si>
  <si>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</si>
  <si>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</si>
  <si>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</si>
  <si>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</si>
  <si>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</si>
  <si>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</si>
  <si>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</si>
  <si>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</si>
  <si>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</si>
  <si>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</si>
  <si>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</si>
  <si>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</si>
  <si>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</si>
  <si>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</si>
  <si>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</si>
  <si>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</si>
  <si>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</si>
  <si>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</si>
  <si>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</si>
  <si>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</si>
  <si>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</si>
  <si>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</si>
  <si>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</si>
  <si>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</si>
  <si>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</si>
  <si>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</si>
  <si>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</si>
  <si>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</si>
  <si>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</si>
  <si>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</si>
  <si>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</si>
  <si>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</si>
  <si>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</si>
  <si>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</si>
  <si>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</si>
  <si>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</si>
  <si>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</si>
  <si>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</si>
  <si>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</si>
  <si>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</si>
  <si>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</si>
  <si>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</si>
  <si>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</si>
  <si>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</si>
  <si>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</si>
  <si>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</si>
  <si>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</si>
  <si>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</si>
  <si>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</si>
  <si>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</si>
  <si>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</si>
  <si>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</si>
  <si>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</si>
  <si>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</si>
  <si>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</si>
  <si>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</si>
  <si>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</si>
  <si>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</si>
  <si>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</si>
  <si>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</si>
  <si>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</si>
  <si>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</si>
  <si>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</si>
  <si>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</si>
  <si>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</si>
  <si>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</si>
  <si>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</si>
  <si>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</si>
  <si>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</si>
  <si>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</si>
  <si>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</si>
  <si>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</si>
  <si>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</si>
  <si>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</si>
  <si>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</si>
  <si>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</si>
  <si>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</si>
  <si>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</si>
  <si>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</si>
  <si>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</si>
  <si>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</si>
  <si>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</si>
  <si>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</si>
  <si>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</si>
  <si>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</si>
  <si>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</si>
  <si>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</si>
  <si>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</si>
  <si>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</si>
  <si>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</si>
  <si>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</si>
  <si>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</si>
  <si>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</si>
  <si>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</si>
  <si>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</si>
  <si>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</si>
  <si>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</si>
  <si>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</si>
  <si>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</si>
  <si>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</si>
  <si>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</si>
  <si>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</si>
  <si>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</si>
  <si>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</si>
  <si>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</si>
  <si>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</si>
  <si>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</si>
  <si>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</si>
  <si>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</si>
  <si>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</si>
  <si>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</si>
  <si>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</si>
  <si>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</si>
  <si>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</si>
  <si>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</si>
  <si>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</si>
  <si>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</si>
  <si>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</si>
  <si>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</si>
  <si>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</si>
  <si>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</si>
  <si>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</si>
  <si>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</si>
  <si>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</si>
  <si>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</si>
  <si>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</si>
  <si>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</si>
  <si>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</si>
  <si>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</si>
  <si>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</si>
  <si>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</si>
  <si>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</si>
  <si>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</si>
  <si>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</si>
  <si>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</si>
  <si>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</si>
  <si>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</si>
  <si>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</si>
  <si>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</si>
  <si>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</si>
  <si>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</si>
  <si>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</si>
  <si>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</si>
  <si>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</si>
  <si>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</si>
  <si>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</si>
  <si>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</si>
  <si>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</si>
  <si>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</si>
  <si>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</si>
  <si>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</si>
  <si>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</si>
  <si>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</si>
  <si>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</si>
  <si>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</si>
  <si>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</si>
  <si>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</si>
  <si>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</si>
  <si>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</si>
  <si>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</si>
  <si>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</si>
  <si>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</si>
  <si>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</si>
  <si>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</si>
  <si>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</si>
  <si>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</si>
  <si>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</si>
  <si>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</si>
  <si>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</si>
  <si>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</si>
  <si>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</si>
  <si>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</si>
  <si>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</si>
  <si>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</si>
  <si>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</si>
  <si>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</si>
  <si>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</si>
  <si>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</si>
  <si>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</si>
  <si>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</si>
  <si>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</si>
  <si>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</si>
  <si>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</si>
  <si>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</si>
  <si>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</si>
  <si>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</si>
  <si>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</si>
  <si>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</si>
  <si>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</si>
  <si>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</si>
  <si>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</si>
  <si>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</si>
  <si>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</si>
  <si>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</si>
  <si>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</si>
  <si>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</si>
  <si>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</si>
  <si>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</si>
  <si>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</si>
  <si>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</si>
  <si>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</si>
  <si>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</si>
  <si>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</si>
  <si>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</si>
  <si>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</si>
  <si>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</si>
  <si>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</si>
  <si>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</si>
  <si>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</si>
  <si>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</si>
  <si>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</si>
  <si>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</si>
  <si>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</si>
  <si>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</si>
  <si>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</si>
  <si>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</si>
  <si>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</si>
  <si>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</si>
  <si>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</si>
  <si>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</si>
  <si>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</si>
  <si>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</si>
  <si>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</si>
  <si>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</si>
  <si>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</si>
  <si>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</si>
  <si>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</si>
  <si>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</si>
  <si>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</si>
  <si>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</si>
  <si>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</si>
  <si>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</si>
  <si>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</si>
  <si>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</si>
  <si>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</si>
  <si>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</si>
  <si>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</si>
  <si>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</si>
  <si>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</si>
  <si>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</si>
  <si>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</si>
  <si>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</si>
  <si>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</si>
  <si>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</si>
  <si>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</si>
  <si>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</si>
  <si>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</si>
  <si>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</si>
  <si>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</si>
  <si>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</si>
  <si>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</si>
  <si>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</si>
  <si>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</si>
  <si>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</si>
  <si>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</si>
  <si>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</si>
  <si>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</si>
  <si>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</si>
  <si>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</si>
  <si>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</si>
  <si>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</si>
  <si>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</si>
  <si>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</si>
  <si>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</si>
  <si>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</si>
  <si>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</si>
  <si>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</si>
  <si>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</si>
  <si>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</si>
  <si>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</si>
  <si>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</si>
  <si>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</si>
  <si>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</si>
  <si>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</si>
  <si>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</si>
  <si>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</si>
  <si>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</si>
  <si>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</si>
  <si>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</si>
  <si>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</si>
  <si>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</si>
  <si>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</si>
  <si>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</si>
  <si>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</si>
  <si>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</si>
  <si>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</si>
  <si>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</si>
  <si>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</si>
  <si>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</si>
  <si>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</si>
  <si>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</si>
  <si>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</si>
  <si>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</si>
  <si>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</si>
  <si>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</si>
  <si>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</si>
  <si>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</si>
  <si>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</si>
  <si>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</si>
  <si>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</si>
  <si>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</si>
  <si>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</si>
  <si>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</si>
  <si>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</si>
  <si>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</si>
  <si>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</si>
  <si>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</si>
  <si>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</si>
  <si>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</si>
  <si>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</si>
  <si>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</si>
  <si>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</si>
  <si>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</si>
  <si>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</si>
  <si>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</si>
  <si>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</si>
  <si>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</si>
  <si>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</si>
  <si>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</si>
  <si>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</si>
  <si>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</si>
  <si>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</si>
  <si>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</si>
  <si>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</si>
  <si>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</si>
  <si>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</si>
  <si>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</si>
  <si>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</si>
  <si>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</si>
  <si>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</si>
  <si>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</si>
  <si>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</si>
  <si>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</si>
  <si>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</si>
  <si>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</si>
  <si>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</si>
  <si>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</si>
  <si>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</si>
  <si>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</si>
  <si>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</si>
  <si>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</si>
  <si>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</si>
  <si>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</si>
  <si>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</si>
  <si>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</si>
  <si>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</si>
  <si>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</si>
  <si>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</si>
  <si>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</si>
  <si>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</si>
  <si>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</si>
  <si>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</si>
  <si>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</si>
  <si>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</si>
  <si>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</si>
  <si>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</si>
  <si>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</si>
  <si>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</si>
  <si>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</si>
  <si>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</si>
  <si>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</si>
  <si>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</si>
  <si>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</si>
  <si>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</si>
  <si>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</si>
  <si>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</si>
  <si>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</si>
  <si>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</si>
  <si>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</si>
  <si>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</si>
  <si>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</si>
  <si>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</si>
  <si>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</si>
  <si>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</si>
  <si>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</si>
  <si>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</si>
  <si>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</si>
  <si>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</si>
  <si>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</si>
  <si>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</si>
  <si>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</si>
  <si>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</si>
  <si>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</si>
  <si>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</si>
  <si>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</si>
  <si>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</si>
  <si>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</si>
  <si>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</si>
  <si>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</si>
  <si>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</si>
  <si>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</si>
  <si>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</si>
  <si>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</si>
  <si>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</si>
  <si>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</si>
  <si>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</si>
  <si>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</si>
  <si>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</si>
  <si>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</si>
  <si>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</si>
  <si>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</si>
  <si>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</si>
  <si>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</si>
  <si>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</si>
  <si>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</si>
  <si>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</si>
  <si>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</si>
  <si>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</si>
  <si>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</si>
  <si>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</si>
  <si>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</si>
  <si>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</si>
  <si>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</si>
  <si>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</si>
  <si>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</si>
  <si>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</si>
  <si>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</si>
  <si>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</si>
  <si>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</si>
  <si>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</si>
  <si>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</si>
  <si>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</si>
  <si>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</si>
  <si>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</si>
  <si>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</si>
  <si>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</si>
  <si>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</si>
  <si>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</si>
  <si>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</si>
  <si>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</si>
  <si>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</si>
  <si>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</si>
  <si>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</si>
  <si>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</si>
  <si>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</si>
  <si>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</si>
  <si>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</si>
  <si>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</si>
  <si>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</si>
  <si>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</si>
  <si>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</si>
  <si>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</si>
  <si>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</si>
  <si>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</si>
  <si>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</si>
  <si>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</si>
  <si>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</si>
  <si>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</si>
  <si>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</si>
  <si>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</si>
  <si>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</si>
  <si>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</si>
  <si>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</si>
  <si>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</si>
  <si>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</si>
  <si>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</si>
  <si>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</si>
  <si>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</si>
  <si>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</si>
  <si>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</si>
  <si>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</si>
  <si>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</si>
  <si>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</si>
  <si>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</si>
  <si>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</si>
  <si>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</si>
  <si>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</si>
  <si>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</si>
  <si>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</si>
  <si>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</si>
  <si>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</si>
  <si>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</si>
  <si>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</si>
  <si>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</si>
  <si>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</si>
  <si>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</si>
  <si>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</si>
  <si>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</si>
  <si>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</si>
  <si>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</si>
  <si>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</si>
  <si>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</si>
  <si>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</si>
  <si>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</si>
  <si>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</si>
  <si>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</si>
  <si>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</si>
  <si>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</si>
  <si>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</si>
  <si>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</si>
  <si>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</si>
  <si>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</si>
  <si>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</si>
  <si>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</si>
  <si>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</si>
  <si>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</si>
  <si>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</si>
  <si>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</si>
  <si>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</si>
  <si>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</si>
  <si>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</si>
  <si>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</si>
  <si>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</si>
  <si>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</si>
  <si>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</si>
  <si>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</si>
  <si>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</si>
  <si>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</si>
  <si>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</si>
  <si>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</si>
  <si>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</si>
  <si>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</si>
  <si>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</si>
  <si>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</si>
  <si>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</si>
  <si>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</si>
  <si>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</si>
  <si>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</si>
  <si>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</si>
  <si>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</si>
  <si>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</si>
  <si>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</si>
  <si>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</si>
  <si>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</si>
  <si>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</si>
  <si>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</si>
  <si>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</si>
  <si>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</si>
  <si>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</si>
  <si>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</si>
  <si>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</si>
  <si>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</si>
  <si>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</si>
  <si>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</si>
  <si>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</si>
  <si>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</si>
  <si>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</si>
  <si>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</si>
  <si>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</si>
  <si>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</si>
  <si>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</si>
  <si>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</si>
  <si>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</si>
  <si>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</si>
  <si>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</si>
  <si>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</si>
  <si>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</si>
  <si>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</si>
  <si>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</si>
  <si>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</si>
  <si>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</si>
  <si>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</si>
  <si>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</si>
  <si>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</si>
  <si>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</si>
  <si>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</si>
  <si>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</si>
  <si>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</si>
  <si>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</si>
  <si>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</si>
  <si>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</si>
  <si>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</si>
  <si>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</si>
  <si>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</si>
  <si>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</si>
  <si>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</si>
  <si>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</si>
  <si>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</si>
  <si>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</si>
  <si>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</si>
  <si>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</si>
  <si>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</si>
  <si>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</si>
  <si>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</si>
  <si>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</si>
  <si>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</si>
  <si>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</si>
  <si>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</si>
  <si>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</si>
  <si>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</si>
  <si>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</si>
  <si>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</si>
  <si>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</si>
  <si>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</si>
  <si>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</si>
  <si>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</si>
  <si>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</si>
  <si>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</si>
  <si>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</si>
  <si>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</si>
  <si>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</si>
  <si>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</si>
  <si>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</si>
  <si>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</si>
  <si>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</si>
  <si>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</si>
  <si>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</si>
  <si>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</si>
  <si>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</si>
  <si>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</si>
  <si>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</si>
  <si>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</si>
  <si>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</si>
  <si>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</si>
  <si>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</si>
  <si>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</si>
  <si>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</si>
  <si>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</si>
  <si>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</si>
  <si>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</si>
  <si>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</si>
  <si>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</si>
  <si>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</si>
  <si>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</si>
  <si>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</si>
  <si>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</si>
  <si>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</si>
  <si>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</si>
  <si>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</si>
  <si>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</si>
  <si>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</si>
  <si>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</si>
  <si>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</si>
  <si>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</si>
  <si>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</si>
  <si>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</si>
  <si>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</si>
  <si>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</si>
  <si>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</si>
  <si>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</si>
  <si>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</si>
  <si>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</si>
  <si>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</si>
  <si>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</si>
  <si>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</si>
  <si>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</si>
  <si>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</si>
  <si>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</si>
  <si>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</si>
  <si>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</si>
  <si>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</si>
  <si>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</si>
  <si>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</si>
  <si>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</si>
  <si>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</si>
  <si>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</si>
  <si>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</si>
  <si>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</si>
  <si>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</si>
  <si>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</si>
  <si>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</si>
  <si>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</si>
  <si>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</si>
  <si>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</si>
  <si>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</si>
  <si>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</si>
  <si>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</si>
  <si>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</si>
  <si>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</si>
  <si>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</si>
  <si>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</si>
  <si>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</si>
  <si>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</si>
  <si>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</si>
  <si>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</si>
  <si>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</si>
  <si>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</si>
  <si>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</si>
  <si>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</si>
  <si>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</si>
  <si>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</si>
  <si>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</si>
  <si>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</si>
  <si>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</si>
  <si>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</si>
  <si>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</si>
  <si>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</si>
  <si>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</si>
  <si>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</si>
  <si>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</si>
  <si>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</si>
  <si>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</si>
  <si>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</si>
  <si>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</si>
  <si>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</si>
  <si>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</si>
  <si>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</si>
  <si>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</si>
  <si>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</si>
  <si>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</si>
  <si>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</si>
  <si>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</si>
  <si>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</si>
  <si>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</si>
  <si>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</si>
  <si>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</si>
  <si>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</si>
  <si>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</si>
  <si>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</si>
  <si>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</si>
  <si>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</si>
  <si>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</si>
  <si>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</si>
  <si>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</si>
  <si>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</si>
  <si>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</si>
  <si>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</si>
  <si>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</si>
  <si>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</si>
  <si>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</si>
  <si>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</si>
  <si>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</si>
  <si>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</si>
  <si>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</si>
  <si>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</si>
  <si>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</si>
  <si>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</si>
  <si>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</si>
  <si>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</si>
  <si>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</si>
  <si>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</si>
  <si>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</si>
  <si>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</si>
  <si>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</si>
  <si>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</si>
  <si>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</si>
  <si>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</si>
  <si>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</si>
  <si>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</si>
  <si>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</si>
  <si>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</si>
  <si>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</si>
  <si>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</si>
  <si>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</si>
  <si>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</si>
  <si>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</si>
  <si>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</si>
  <si>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</si>
  <si>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</si>
  <si>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</si>
  <si>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</si>
  <si>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</si>
  <si>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</si>
  <si>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</si>
  <si>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</si>
  <si>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</si>
  <si>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</si>
  <si>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</si>
  <si>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</si>
  <si>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</si>
  <si>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</si>
  <si>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</si>
  <si>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</si>
  <si>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</si>
  <si>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</si>
  <si>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</si>
  <si>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</si>
  <si>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</si>
  <si>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</si>
  <si>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</si>
  <si>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</si>
  <si>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</si>
  <si>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</si>
  <si>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</si>
  <si>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</si>
  <si>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</si>
  <si>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</si>
  <si>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</si>
  <si>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</si>
  <si>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</si>
  <si>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</si>
  <si>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</si>
  <si>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</si>
  <si>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</si>
  <si>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</si>
  <si>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</si>
  <si>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</si>
  <si>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</si>
  <si>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</si>
  <si>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</si>
  <si>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</si>
  <si>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</si>
  <si>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</si>
  <si>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</si>
  <si>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</si>
  <si>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</si>
  <si>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</si>
  <si>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</si>
  <si>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</si>
  <si>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</si>
  <si>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</si>
  <si>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</si>
  <si>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</si>
  <si>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</si>
  <si>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</si>
  <si>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</si>
  <si>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</si>
  <si>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</si>
  <si>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</si>
  <si>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</si>
  <si>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</si>
  <si>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</si>
  <si>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</si>
  <si>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</si>
  <si>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</si>
  <si>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</si>
  <si>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</si>
  <si>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</si>
  <si>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</si>
  <si>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</si>
  <si>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</si>
  <si>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</si>
  <si>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</si>
  <si>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</si>
  <si>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</si>
  <si>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</si>
  <si>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</si>
  <si>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</si>
  <si>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</si>
  <si>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</si>
  <si>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</si>
  <si>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</si>
  <si>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</si>
  <si>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</si>
  <si>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</si>
  <si>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</si>
  <si>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</si>
  <si>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</si>
  <si>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</si>
  <si>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</si>
  <si>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</si>
  <si>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</si>
  <si>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</si>
  <si>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</si>
  <si>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</si>
  <si>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</si>
  <si>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</si>
  <si>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</si>
  <si>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</si>
  <si>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</si>
  <si>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</si>
  <si>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</si>
  <si>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</si>
  <si>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</si>
  <si>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</si>
  <si>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</si>
  <si>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</si>
  <si>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</si>
  <si>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</si>
  <si>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</si>
  <si>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</si>
  <si>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</si>
  <si>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</si>
  <si>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</si>
  <si>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</si>
  <si>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</si>
  <si>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</si>
  <si>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</si>
  <si>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</si>
  <si>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</si>
  <si>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</si>
  <si>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</si>
  <si>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</si>
  <si>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</si>
  <si>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</si>
  <si>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</si>
  <si>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</si>
  <si>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</si>
  <si>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</si>
  <si>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</si>
  <si>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</si>
  <si>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</si>
  <si>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</si>
  <si>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</si>
  <si>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</si>
  <si>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</si>
  <si>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</si>
  <si>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</si>
  <si>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</si>
  <si>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</si>
  <si>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</si>
  <si>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</si>
  <si>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</si>
  <si>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</si>
  <si>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</si>
  <si>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</si>
  <si>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</si>
  <si>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</si>
  <si>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</si>
  <si>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</si>
  <si>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</si>
  <si>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</si>
  <si>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</si>
  <si>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</si>
  <si>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</si>
  <si>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</si>
  <si>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</si>
  <si>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</si>
  <si>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</si>
  <si>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</si>
  <si>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</si>
  <si>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</si>
  <si>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</si>
  <si>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</si>
  <si>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</si>
  <si>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</si>
  <si>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</si>
  <si>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</si>
  <si>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</si>
  <si>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</si>
  <si>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</si>
  <si>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</si>
  <si>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</si>
  <si>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</si>
  <si>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</si>
  <si>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</si>
  <si>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</si>
  <si>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</si>
  <si>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</si>
  <si>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</si>
  <si>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</si>
  <si>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</si>
  <si>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</si>
  <si>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</si>
  <si>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</si>
  <si>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</si>
  <si>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</si>
  <si>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</si>
  <si>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</si>
  <si>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</si>
  <si>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</si>
  <si>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</si>
  <si>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</si>
  <si>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</si>
  <si>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</si>
  <si>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</si>
  <si>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</si>
  <si>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</si>
  <si>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</si>
  <si>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</si>
  <si>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</si>
  <si>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</si>
  <si>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</si>
  <si>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</si>
  <si>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</si>
  <si>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</si>
  <si>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</si>
  <si>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</si>
  <si>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</si>
  <si>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</si>
  <si>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</si>
  <si>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</si>
  <si>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</si>
  <si>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</si>
  <si>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</si>
  <si>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</si>
  <si>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</si>
  <si>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</si>
  <si>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</si>
  <si>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</si>
  <si>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</si>
  <si>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</si>
  <si>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</si>
  <si>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</si>
  <si>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</si>
  <si>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</si>
  <si>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</si>
  <si>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</si>
  <si>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</si>
  <si>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</si>
  <si>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</si>
  <si>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</si>
  <si>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</si>
  <si>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</si>
  <si>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</si>
  <si>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</si>
  <si>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</si>
  <si>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</si>
  <si>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</si>
  <si>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</si>
  <si>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</si>
  <si>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</si>
  <si>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</si>
  <si>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</si>
  <si>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</si>
  <si>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</si>
  <si>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</si>
  <si>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</si>
  <si>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</si>
  <si>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</si>
  <si>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</si>
  <si>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</si>
  <si>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</si>
  <si>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</si>
  <si>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</si>
  <si>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</si>
  <si>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</si>
  <si>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</si>
  <si>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</si>
  <si>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</si>
  <si>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</si>
  <si>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</si>
  <si>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</si>
  <si>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</si>
  <si>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</si>
  <si>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</si>
  <si>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</si>
  <si>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</si>
  <si>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</si>
  <si>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</si>
  <si>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</si>
  <si>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</si>
  <si>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</si>
  <si>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</si>
  <si>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</si>
  <si>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</si>
  <si>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</si>
  <si>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</si>
  <si>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</si>
  <si>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</si>
  <si>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</si>
  <si>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</si>
  <si>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</si>
  <si>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</si>
  <si>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</si>
  <si>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</si>
  <si>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</si>
  <si>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</si>
  <si>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</si>
  <si>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</si>
  <si>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</si>
  <si>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</si>
  <si>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</si>
  <si>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</si>
  <si>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</si>
  <si>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</si>
  <si>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</si>
  <si>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</si>
  <si>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</si>
  <si>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</si>
  <si>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</si>
  <si>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</si>
  <si>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</si>
  <si>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</si>
  <si>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</si>
  <si>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</si>
  <si>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</si>
  <si>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</si>
  <si>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</si>
  <si>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</si>
  <si>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</si>
  <si>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</si>
  <si>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</si>
  <si>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</si>
  <si>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</si>
  <si>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</si>
  <si>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</si>
  <si>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</si>
  <si>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</si>
  <si>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</si>
  <si>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</si>
  <si>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</si>
  <si>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</si>
  <si>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</si>
  <si>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</si>
  <si>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</si>
  <si>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</si>
  <si>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</si>
  <si>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</si>
  <si>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</si>
  <si>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</si>
  <si>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</si>
  <si>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</si>
  <si>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</si>
  <si>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</si>
  <si>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</si>
  <si>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</si>
  <si>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</si>
  <si>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</si>
  <si>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</si>
  <si>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</si>
  <si>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</si>
  <si>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</si>
  <si>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</si>
  <si>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</si>
  <si>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</si>
  <si>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</si>
  <si>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</si>
  <si>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</si>
  <si>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</si>
  <si>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</si>
  <si>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</si>
  <si>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</si>
  <si>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</si>
  <si>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</si>
  <si>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</si>
  <si>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</si>
  <si>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</si>
  <si>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</si>
  <si>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</si>
  <si>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</si>
  <si>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</si>
  <si>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</si>
  <si>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</si>
  <si>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</si>
  <si>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</si>
  <si>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</si>
  <si>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</si>
  <si>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</si>
  <si>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</si>
  <si>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</si>
  <si>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</si>
  <si>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</si>
  <si>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</si>
  <si>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</si>
  <si>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</si>
  <si>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</si>
  <si>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</si>
  <si>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</si>
  <si>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</si>
  <si>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</si>
  <si>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</si>
  <si>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</si>
  <si>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</si>
  <si>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</si>
  <si>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</si>
  <si>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</si>
  <si>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</si>
  <si>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</si>
  <si>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</si>
  <si>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</si>
  <si>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</si>
  <si>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</si>
  <si>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</si>
  <si>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</si>
  <si>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</si>
  <si>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</si>
  <si>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</si>
  <si>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</si>
  <si>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</si>
  <si>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</si>
  <si>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</si>
  <si>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</si>
  <si>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</si>
  <si>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</si>
  <si>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</si>
  <si>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</si>
  <si>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</si>
  <si>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</si>
  <si>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</si>
  <si>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</si>
  <si>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</si>
  <si>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</si>
  <si>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</si>
  <si>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</si>
  <si>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</si>
  <si>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</si>
  <si>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</si>
  <si>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</si>
  <si>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</si>
  <si>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</si>
  <si>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</si>
  <si>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</si>
  <si>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</si>
  <si>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</si>
  <si>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</si>
  <si>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</si>
  <si>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</si>
  <si>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</si>
  <si>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</si>
  <si>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</si>
  <si>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</si>
  <si>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</si>
  <si>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</si>
  <si>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</si>
  <si>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</si>
  <si>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</si>
  <si>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</si>
  <si>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</si>
  <si>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</si>
  <si>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</si>
  <si>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</si>
  <si>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</si>
  <si>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</si>
  <si>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</si>
  <si>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</si>
  <si>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</si>
  <si>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</si>
  <si>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</si>
  <si>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</si>
  <si>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</si>
  <si>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</si>
  <si>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</si>
  <si>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</si>
  <si>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</si>
  <si>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</si>
  <si>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</si>
  <si>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</si>
  <si>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</si>
  <si>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</si>
  <si>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</si>
  <si>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</si>
  <si>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</si>
  <si>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</si>
  <si>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</si>
  <si>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</si>
  <si>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</si>
  <si>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</si>
  <si>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</si>
  <si>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</si>
  <si>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</si>
  <si>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</si>
  <si>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</si>
  <si>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</si>
  <si>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</si>
  <si>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</si>
  <si>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</si>
  <si>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</si>
  <si>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</si>
  <si>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</si>
  <si>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</si>
  <si>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</si>
  <si>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</si>
  <si>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</si>
  <si>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</si>
  <si>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</si>
  <si>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</si>
  <si>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</si>
  <si>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</si>
  <si>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</si>
  <si>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</si>
  <si>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</si>
  <si>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</si>
  <si>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</si>
  <si>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</si>
  <si>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</si>
  <si>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</si>
  <si>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</si>
  <si>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</si>
  <si>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</si>
  <si>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</si>
  <si>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</si>
  <si>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</si>
  <si>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</si>
  <si>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</si>
  <si>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</si>
  <si>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</si>
  <si>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</si>
  <si>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</si>
  <si>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</si>
  <si>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</si>
  <si>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</si>
  <si>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</si>
  <si>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</si>
  <si>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</si>
  <si>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</si>
  <si>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</si>
  <si>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</si>
  <si>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</si>
  <si>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</si>
  <si>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</si>
  <si>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</si>
  <si>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</si>
  <si>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</si>
  <si>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</si>
  <si>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</si>
  <si>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</si>
  <si>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</si>
  <si>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</si>
  <si>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</si>
  <si>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</si>
  <si>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</si>
  <si>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</si>
  <si>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</si>
  <si>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</si>
  <si>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</si>
  <si>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</si>
  <si>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</si>
  <si>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</si>
  <si>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</si>
  <si>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</si>
  <si>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</si>
  <si>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</si>
  <si>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</si>
  <si>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</si>
  <si>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</si>
  <si>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</si>
  <si>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</si>
  <si>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</si>
  <si>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</si>
  <si>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</si>
  <si>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</si>
  <si>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</si>
  <si>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</si>
  <si>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</si>
  <si>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</si>
  <si>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</si>
  <si>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</si>
  <si>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</si>
  <si>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</si>
  <si>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</si>
  <si>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</si>
  <si>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</si>
  <si>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</si>
  <si>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</si>
  <si>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</si>
  <si>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</si>
  <si>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</si>
  <si>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</si>
  <si>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</si>
  <si>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</si>
  <si>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</si>
  <si>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</si>
  <si>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</si>
  <si>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</si>
  <si>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</si>
  <si>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</si>
  <si>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</si>
  <si>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</si>
  <si>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</si>
  <si>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</si>
  <si>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</si>
  <si>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</si>
  <si>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</si>
  <si>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</si>
  <si>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</si>
  <si>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</si>
  <si>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</si>
  <si>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</si>
  <si>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</si>
  <si>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</si>
  <si>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</si>
  <si>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</si>
  <si>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</si>
  <si>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</si>
  <si>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</si>
  <si>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</si>
  <si>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</si>
  <si>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</si>
  <si>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</si>
  <si>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</si>
  <si>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</si>
  <si>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</si>
  <si>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</si>
  <si>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</si>
  <si>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</si>
  <si>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</si>
  <si>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</si>
  <si>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</si>
  <si>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</si>
  <si>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</si>
  <si>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</si>
  <si>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</si>
  <si>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</si>
  <si>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</si>
  <si>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</si>
  <si>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</si>
  <si>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</si>
  <si>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</si>
  <si>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</si>
  <si>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</si>
  <si>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</si>
  <si>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</si>
  <si>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</si>
  <si>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</si>
  <si>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</si>
  <si>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</si>
  <si>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</si>
  <si>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</si>
  <si>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</si>
  <si>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</si>
  <si>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</si>
  <si>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</si>
  <si>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</si>
  <si>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</si>
  <si>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</si>
  <si>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</si>
  <si>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</si>
  <si>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</si>
  <si>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</si>
  <si>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</si>
  <si>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</si>
  <si>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</si>
  <si>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</si>
  <si>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</si>
  <si>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</si>
  <si>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</si>
  <si>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</si>
  <si>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</si>
  <si>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</si>
  <si>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</si>
  <si>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</si>
  <si>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</si>
  <si>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</si>
  <si>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</si>
  <si>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</si>
  <si>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</si>
  <si>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</si>
  <si>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</si>
  <si>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</si>
  <si>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</si>
  <si>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</si>
  <si>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</si>
  <si>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</si>
  <si>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</si>
  <si>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</si>
  <si>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</si>
  <si>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</si>
  <si>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</si>
  <si>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</si>
  <si>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</si>
  <si>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</si>
  <si>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</si>
  <si>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</si>
  <si>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</si>
  <si>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</si>
  <si>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</si>
  <si>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</si>
  <si>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</si>
  <si>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</si>
  <si>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</si>
  <si>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</si>
  <si>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</si>
  <si>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</si>
  <si>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</si>
  <si>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</si>
  <si>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</si>
  <si>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</si>
  <si>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</si>
  <si>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</si>
  <si>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</si>
  <si>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</si>
  <si>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</si>
  <si>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</si>
  <si>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</si>
  <si>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</si>
  <si>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</si>
  <si>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</si>
  <si>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</si>
  <si>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</si>
  <si>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</si>
  <si>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</si>
  <si>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</si>
  <si>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</si>
  <si>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</si>
  <si>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</si>
  <si>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</si>
  <si>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</si>
  <si>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</si>
  <si>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</si>
  <si>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</si>
  <si>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</si>
  <si>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</si>
  <si>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</si>
  <si>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</si>
  <si>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</si>
  <si>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</si>
  <si>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</si>
  <si>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</si>
  <si>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</si>
  <si>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</si>
  <si>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</si>
  <si>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</si>
  <si>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</si>
  <si>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</si>
  <si>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</si>
  <si>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</si>
  <si>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</si>
  <si>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</si>
  <si>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</si>
  <si>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</si>
  <si>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</si>
  <si>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</si>
  <si>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</si>
  <si>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</si>
  <si>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</si>
  <si>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</si>
  <si>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</si>
  <si>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</si>
  <si>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</si>
  <si>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</si>
  <si>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</si>
  <si>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</si>
  <si>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</si>
  <si>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</si>
  <si>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</si>
  <si>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</si>
  <si>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</si>
  <si>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</si>
  <si>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</si>
  <si>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</si>
  <si>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</si>
  <si>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</si>
  <si>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</si>
  <si>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</si>
  <si>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</si>
  <si>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</si>
  <si>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</si>
  <si>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</si>
  <si>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</si>
  <si>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</si>
  <si>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</si>
  <si>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</si>
  <si>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</si>
  <si>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</si>
  <si>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</si>
  <si>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</si>
  <si>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</si>
  <si>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</si>
  <si>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</si>
  <si>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</si>
  <si>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</si>
  <si>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</si>
  <si>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</si>
  <si>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</si>
  <si>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</si>
  <si>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</si>
  <si>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</si>
  <si>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</si>
  <si>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</si>
  <si>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</si>
  <si>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</si>
  <si>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</si>
  <si>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</si>
  <si>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</si>
  <si>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</si>
  <si>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</si>
  <si>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</si>
  <si>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</si>
  <si>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</si>
  <si>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</si>
  <si>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</si>
  <si>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</si>
  <si>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</si>
  <si>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</si>
  <si>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</si>
  <si>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</si>
  <si>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</si>
  <si>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</si>
  <si>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</si>
  <si>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</si>
  <si>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</si>
  <si>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</si>
  <si>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</si>
  <si>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</si>
  <si>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</si>
  <si>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</si>
  <si>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</si>
  <si>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</si>
  <si>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</si>
  <si>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</si>
  <si>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</si>
  <si>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</si>
  <si>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</si>
  <si>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</si>
  <si>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</si>
  <si>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</si>
  <si>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</si>
  <si>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</si>
  <si>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</si>
  <si>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</si>
  <si>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</si>
  <si>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</si>
  <si>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</si>
  <si>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</si>
  <si>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</si>
  <si>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</si>
  <si>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</si>
  <si>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</si>
  <si>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</si>
  <si>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</si>
  <si>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</si>
  <si>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</si>
  <si>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</si>
  <si>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</si>
  <si>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</si>
  <si>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</si>
  <si>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</si>
  <si>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</si>
  <si>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</si>
  <si>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</si>
  <si>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</si>
  <si>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</si>
  <si>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</si>
  <si>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</si>
  <si>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</si>
  <si>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</si>
  <si>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</si>
  <si>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</si>
  <si>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</si>
  <si>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</si>
  <si>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</si>
  <si>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</si>
  <si>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</si>
  <si>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</si>
  <si>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</si>
  <si>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</si>
  <si>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</si>
  <si>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</si>
  <si>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</si>
  <si>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</si>
  <si>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</si>
  <si>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</si>
  <si>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</si>
  <si>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</si>
  <si>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</si>
  <si>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</si>
  <si>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</si>
  <si>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</si>
  <si>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</si>
  <si>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</si>
  <si>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</si>
  <si>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</si>
  <si>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</si>
  <si>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</si>
  <si>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</si>
  <si>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</si>
  <si>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</si>
  <si>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</si>
  <si>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</si>
  <si>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</si>
  <si>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</si>
  <si>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</si>
  <si>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</si>
  <si>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</si>
  <si>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</si>
  <si>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</si>
  <si>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</si>
  <si>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</si>
  <si>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</si>
  <si>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</si>
  <si>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</si>
  <si>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</si>
  <si>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</si>
  <si>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</si>
  <si>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</si>
  <si>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</si>
  <si>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</si>
  <si>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</si>
  <si>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</si>
  <si>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</si>
  <si>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</si>
  <si>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</si>
  <si>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</si>
  <si>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</si>
  <si>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</si>
  <si>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</si>
  <si>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</si>
  <si>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</si>
  <si>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</si>
  <si>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</si>
  <si>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</si>
  <si>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</si>
  <si>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</si>
  <si>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</si>
  <si>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</si>
  <si>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</si>
  <si>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</si>
  <si>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</si>
  <si>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</si>
  <si>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</si>
  <si>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</si>
  <si>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</si>
  <si>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</si>
  <si>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</si>
  <si>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</si>
  <si>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</si>
  <si>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</si>
  <si>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</si>
  <si>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</si>
  <si>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</si>
  <si>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</si>
  <si>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</si>
  <si>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</si>
  <si>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</si>
  <si>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</si>
  <si>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</si>
  <si>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</si>
  <si>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</si>
  <si>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</si>
  <si>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</si>
  <si>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</si>
  <si>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</si>
  <si>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</si>
  <si>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</si>
  <si>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</si>
  <si>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</si>
  <si>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</si>
  <si>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</si>
  <si>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</si>
  <si>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</si>
  <si>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</si>
  <si>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</si>
  <si>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</si>
  <si>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</si>
  <si>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</si>
  <si>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</si>
  <si>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</si>
  <si>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</si>
  <si>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</si>
  <si>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</si>
  <si>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</si>
  <si>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</si>
  <si>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</si>
  <si>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</si>
  <si>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</si>
  <si>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</si>
  <si>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</si>
  <si>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</si>
  <si>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</si>
  <si>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</si>
  <si>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</si>
  <si>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</si>
  <si>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</si>
  <si>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</si>
  <si>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</si>
  <si>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</si>
  <si>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</si>
  <si>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</si>
  <si>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</si>
  <si>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</si>
  <si>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</si>
  <si>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</si>
  <si>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</si>
  <si>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</si>
  <si>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</si>
  <si>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</si>
  <si>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</si>
  <si>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</si>
  <si>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</si>
  <si>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</si>
  <si>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</si>
  <si>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</si>
  <si>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</si>
  <si>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</si>
  <si>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</si>
  <si>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</si>
  <si>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</si>
  <si>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</si>
  <si>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</si>
  <si>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</si>
  <si>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</si>
  <si>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</si>
  <si>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</si>
  <si>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</si>
  <si>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</si>
  <si>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</si>
  <si>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</si>
  <si>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</si>
  <si>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</si>
  <si>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</si>
  <si>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</si>
  <si>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</si>
  <si>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</si>
  <si>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</si>
  <si>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</si>
  <si>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</si>
  <si>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</si>
  <si>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</si>
  <si>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</si>
  <si>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</si>
  <si>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</si>
  <si>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</si>
  <si>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</si>
  <si>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</si>
  <si>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</si>
  <si>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</si>
  <si>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</si>
  <si>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</si>
  <si>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</si>
  <si>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</si>
  <si>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</si>
  <si>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</si>
  <si>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</si>
  <si>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</si>
  <si>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</si>
  <si>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</si>
  <si>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</si>
  <si>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</si>
  <si>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</si>
  <si>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</si>
  <si>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</si>
  <si>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</si>
  <si>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</si>
  <si>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</si>
  <si>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</si>
  <si>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</si>
  <si>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</si>
  <si>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</si>
  <si>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</si>
  <si>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</si>
  <si>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</si>
  <si>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</si>
  <si>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</si>
  <si>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</si>
  <si>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</si>
  <si>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</si>
  <si>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</si>
  <si>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</si>
  <si>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</si>
  <si>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</si>
  <si>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</si>
  <si>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</si>
  <si>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</si>
  <si>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</si>
  <si>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</si>
  <si>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</si>
  <si>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</si>
  <si>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</si>
  <si>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</si>
  <si>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</si>
  <si>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</si>
  <si>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</si>
  <si>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</si>
  <si>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</si>
  <si>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</si>
  <si>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</si>
  <si>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</si>
  <si>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</si>
  <si>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</si>
  <si>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</si>
  <si>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</si>
  <si>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</si>
  <si>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</si>
  <si>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</si>
  <si>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</si>
  <si>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</si>
  <si>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</si>
  <si>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</si>
  <si>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</si>
  <si>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</si>
  <si>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</si>
  <si>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</si>
  <si>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</si>
  <si>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</si>
  <si>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</si>
  <si>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</si>
  <si>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</si>
  <si>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</si>
  <si>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</si>
  <si>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</si>
  <si>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</si>
  <si>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</si>
  <si>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</si>
  <si>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</si>
  <si>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</si>
  <si>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</si>
  <si>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</si>
  <si>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</si>
  <si>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</si>
  <si>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</si>
  <si>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</si>
  <si>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</si>
  <si>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</si>
  <si>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</si>
  <si>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</si>
  <si>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</si>
  <si>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</si>
  <si>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</si>
  <si>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</si>
  <si>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</si>
  <si>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</si>
  <si>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</si>
  <si>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</si>
  <si>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</si>
  <si>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</si>
  <si>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</si>
  <si>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</si>
  <si>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</si>
  <si>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</si>
  <si>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</si>
  <si>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</si>
  <si>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</si>
  <si>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</si>
  <si>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</si>
  <si>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</si>
  <si>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</si>
  <si>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</si>
  <si>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</si>
  <si>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</si>
  <si>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</si>
  <si>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</si>
  <si>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</si>
  <si>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</si>
  <si>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</si>
  <si>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</si>
  <si>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</si>
  <si>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</si>
  <si>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</si>
  <si>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</si>
  <si>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</si>
  <si>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</si>
  <si>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</si>
  <si>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</si>
  <si>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</si>
  <si>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</si>
  <si>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</si>
  <si>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</si>
  <si>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</si>
  <si>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</si>
  <si>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</si>
  <si>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</si>
  <si>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</si>
  <si>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</si>
  <si>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</si>
  <si>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</si>
  <si>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</si>
  <si>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</si>
  <si>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</si>
  <si>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</si>
  <si>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</si>
  <si>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</si>
  <si>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</si>
  <si>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</si>
  <si>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</si>
  <si>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</si>
  <si>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</si>
  <si>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</si>
  <si>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</si>
  <si>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</si>
  <si>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</si>
  <si>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</si>
  <si>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</si>
  <si>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</si>
  <si>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</si>
  <si>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</si>
  <si>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</si>
  <si>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</si>
  <si>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</si>
  <si>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</si>
  <si>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</si>
  <si>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</si>
  <si>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</si>
  <si>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</si>
  <si>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</si>
  <si>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</si>
  <si>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</si>
  <si>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</si>
  <si>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</si>
  <si>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</si>
  <si>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</si>
  <si>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</si>
  <si>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</si>
  <si>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</si>
  <si>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</si>
  <si>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</si>
  <si>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</si>
  <si>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</si>
  <si>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</si>
  <si>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</si>
  <si>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</si>
  <si>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</si>
  <si>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</si>
  <si>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</si>
  <si>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</si>
  <si>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</si>
  <si>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</si>
  <si>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</si>
  <si>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</si>
  <si>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</si>
  <si>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</si>
  <si>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</si>
  <si>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</si>
  <si>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</si>
  <si>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</si>
  <si>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</si>
  <si>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</si>
  <si>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</si>
  <si>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</si>
  <si>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</si>
  <si>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</si>
  <si>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</si>
  <si>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</si>
  <si>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</si>
  <si>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</si>
  <si>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</si>
  <si>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</si>
  <si>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</si>
  <si>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</si>
  <si>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</si>
  <si>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</si>
  <si>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</si>
  <si>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</si>
  <si>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</si>
  <si>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</si>
  <si>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</si>
  <si>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</si>
  <si>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</si>
  <si>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</si>
  <si>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</si>
  <si>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</si>
  <si>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</si>
  <si>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</si>
  <si>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</si>
  <si>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</si>
  <si>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</si>
  <si>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</si>
  <si>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</si>
  <si>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</si>
  <si>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</si>
  <si>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</si>
  <si>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</si>
  <si>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</si>
  <si>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</si>
  <si>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</si>
  <si>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</si>
  <si>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</si>
  <si>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</si>
  <si>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</si>
  <si>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</si>
  <si>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</si>
  <si>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</si>
  <si>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</si>
  <si>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</si>
  <si>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</si>
  <si>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</si>
  <si>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</si>
  <si>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</si>
  <si>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</si>
  <si>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</si>
  <si>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</si>
  <si>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</si>
  <si>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</si>
  <si>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</si>
  <si>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</si>
  <si>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</si>
  <si>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</si>
  <si>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</si>
  <si>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</si>
  <si>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</si>
  <si>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</si>
  <si>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</si>
  <si>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</si>
  <si>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</si>
  <si>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</si>
  <si>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</si>
  <si>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</si>
  <si>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</si>
  <si>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</si>
  <si>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</si>
  <si>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</si>
  <si>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</si>
  <si>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</si>
  <si>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</si>
  <si>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</si>
  <si>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</si>
  <si>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</si>
  <si>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</si>
  <si>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</si>
  <si>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</si>
  <si>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</si>
  <si>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</si>
  <si>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</si>
  <si>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</si>
  <si>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</si>
  <si>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</si>
  <si>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</si>
  <si>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</si>
  <si>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</si>
  <si>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</si>
  <si>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</si>
  <si>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</si>
  <si>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</si>
  <si>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</si>
  <si>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</si>
  <si>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</si>
  <si>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</si>
  <si>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</si>
  <si>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</si>
  <si>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</si>
  <si>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</si>
  <si>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</si>
  <si>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</si>
  <si>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</si>
  <si>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</si>
  <si>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</si>
  <si>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</si>
  <si>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</si>
  <si>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</si>
  <si>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</si>
  <si>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</si>
  <si>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</si>
  <si>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</si>
  <si>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</si>
  <si>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</si>
  <si>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</si>
  <si>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</si>
  <si>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</si>
  <si>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</si>
  <si>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</si>
  <si>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</si>
  <si>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</si>
  <si>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</si>
  <si>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</si>
  <si>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</si>
  <si>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</si>
  <si>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</si>
  <si>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</si>
  <si>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</si>
  <si>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</si>
  <si>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</si>
  <si>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</si>
  <si>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</si>
  <si>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</si>
  <si>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</si>
  <si>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</si>
  <si>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</si>
  <si>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</si>
  <si>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</si>
  <si>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</si>
  <si>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</si>
  <si>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</si>
  <si>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</si>
  <si>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</si>
  <si>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</si>
  <si>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</si>
  <si>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</si>
  <si>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</si>
  <si>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</si>
  <si>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</si>
  <si>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</si>
  <si>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</si>
  <si>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</si>
  <si>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</si>
  <si>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</si>
  <si>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</si>
  <si>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</si>
  <si>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</si>
  <si>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</si>
  <si>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</si>
  <si>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</si>
  <si>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</si>
  <si>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</si>
  <si>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</si>
  <si>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</si>
  <si>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</si>
  <si>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</si>
  <si>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</si>
  <si>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</si>
  <si>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</si>
  <si>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</si>
  <si>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</si>
  <si>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</si>
  <si>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</si>
  <si>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</si>
  <si>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</si>
  <si>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</si>
  <si>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</si>
  <si>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</si>
  <si>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</si>
  <si>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</si>
  <si>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</si>
  <si>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</si>
  <si>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</si>
  <si>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</si>
  <si>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</si>
  <si>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</si>
  <si>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</si>
  <si>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</si>
  <si>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</si>
  <si>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</si>
  <si>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</si>
  <si>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</si>
  <si>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</si>
  <si>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</si>
  <si>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</si>
  <si>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</si>
  <si>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</si>
  <si>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</si>
  <si>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</si>
  <si>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</si>
  <si>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</si>
  <si>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</si>
  <si>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</si>
  <si>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</si>
  <si>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</si>
  <si>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</si>
  <si>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</si>
  <si>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</si>
  <si>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</si>
  <si>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</si>
  <si>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</si>
  <si>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</si>
  <si>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</si>
  <si>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</si>
  <si>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</si>
  <si>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</si>
  <si>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</si>
  <si>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</si>
  <si>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</si>
  <si>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</si>
  <si>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</si>
  <si>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</si>
  <si>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</si>
  <si>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</si>
  <si>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</si>
  <si>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</si>
  <si>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</si>
  <si>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</si>
  <si>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</si>
  <si>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</si>
  <si>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</si>
  <si>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</si>
  <si>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</si>
  <si>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</si>
  <si>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</si>
  <si>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</si>
  <si>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</si>
  <si>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</si>
  <si>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</si>
  <si>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</si>
  <si>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</si>
  <si>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</si>
  <si>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</si>
  <si>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</si>
  <si>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</si>
  <si>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</si>
  <si>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</si>
  <si>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</si>
  <si>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</si>
  <si>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</si>
  <si>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</si>
  <si>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</si>
  <si>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</si>
  <si>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</si>
  <si>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</si>
  <si>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</si>
  <si>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</si>
  <si>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</si>
  <si>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</si>
  <si>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</si>
  <si>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</si>
  <si>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</si>
  <si>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</si>
  <si>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</si>
  <si>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</si>
  <si>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</si>
  <si>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</si>
  <si>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</si>
  <si>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</si>
  <si>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</si>
  <si>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</si>
  <si>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</si>
  <si>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</si>
  <si>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</si>
  <si>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</si>
  <si>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</si>
  <si>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</si>
  <si>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</si>
  <si>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</si>
  <si>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</si>
  <si>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</si>
  <si>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</si>
  <si>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</si>
  <si>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</si>
  <si>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</si>
  <si>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</si>
  <si>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</si>
  <si>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</si>
  <si>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</si>
  <si>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</si>
  <si>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</si>
  <si>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</si>
  <si>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</si>
  <si>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</si>
  <si>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</si>
  <si>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</si>
  <si>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</si>
  <si>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</si>
  <si>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</si>
  <si>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</si>
  <si>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</si>
  <si>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</si>
  <si>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</si>
  <si>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</si>
  <si>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</si>
  <si>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</si>
  <si>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</si>
  <si>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</si>
  <si>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</si>
  <si>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</si>
  <si>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</si>
  <si>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</si>
  <si>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</si>
  <si>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</si>
  <si>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</si>
  <si>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</si>
  <si>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</si>
  <si>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</si>
  <si>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</si>
  <si>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</si>
  <si>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</si>
  <si>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</si>
  <si>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</si>
  <si>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</si>
  <si>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</si>
  <si>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</si>
  <si>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</si>
  <si>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</si>
  <si>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</si>
  <si>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</si>
  <si>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</si>
  <si>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</si>
  <si>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</si>
  <si>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</si>
  <si>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</si>
  <si>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</si>
  <si>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</si>
  <si>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</si>
  <si>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</si>
  <si>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</si>
  <si>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</si>
  <si>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</si>
  <si>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</si>
  <si>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</si>
  <si>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</si>
  <si>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</si>
  <si>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</si>
  <si>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</si>
  <si>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</si>
  <si>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</si>
  <si>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</si>
  <si>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</si>
  <si>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</si>
  <si>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</si>
  <si>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</si>
  <si>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</si>
  <si>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</si>
  <si>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</si>
  <si>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</si>
  <si>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</si>
  <si>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</si>
  <si>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</si>
  <si>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</si>
  <si>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</si>
  <si>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</si>
  <si>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</si>
  <si>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</si>
  <si>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</si>
  <si>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</si>
  <si>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</si>
  <si>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</si>
  <si>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</si>
  <si>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</si>
  <si>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</si>
  <si>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</si>
  <si>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</si>
  <si>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</si>
  <si>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</si>
  <si>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</si>
  <si>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</si>
  <si>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</si>
  <si>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</si>
  <si>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</si>
  <si>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</si>
  <si>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</si>
  <si>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</si>
  <si>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</si>
  <si>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</si>
  <si>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</si>
  <si>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</si>
  <si>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</si>
  <si>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</si>
  <si>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</si>
  <si>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</si>
  <si>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</si>
  <si>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</si>
  <si>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</si>
  <si>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</si>
  <si>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</si>
  <si>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</si>
  <si>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</si>
  <si>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</si>
  <si>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</si>
  <si>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</si>
  <si>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</si>
  <si>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</si>
  <si>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</si>
  <si>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</si>
  <si>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</si>
  <si>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</si>
  <si>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</si>
  <si>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</si>
  <si>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</si>
  <si>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</si>
  <si>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</si>
  <si>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</si>
  <si>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</si>
  <si>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</si>
  <si>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</si>
  <si>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</si>
  <si>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</si>
  <si>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</si>
  <si>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</si>
  <si>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</si>
  <si>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</si>
  <si>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</si>
  <si>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</si>
  <si>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</si>
  <si>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</si>
  <si>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</si>
  <si>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</si>
  <si>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</si>
  <si>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</si>
  <si>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</si>
  <si>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</si>
  <si>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</si>
  <si>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</si>
  <si>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</si>
  <si>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</si>
  <si>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</si>
  <si>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</si>
  <si>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</si>
  <si>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</si>
  <si>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</si>
  <si>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</si>
  <si>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</si>
  <si>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</si>
  <si>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</si>
  <si>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</si>
  <si>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</si>
  <si>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</si>
  <si>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</si>
  <si>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</si>
  <si>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</si>
  <si>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</si>
  <si>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</si>
  <si>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</si>
  <si>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</si>
  <si>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</si>
  <si>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</si>
  <si>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</si>
  <si>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</si>
  <si>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</si>
  <si>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</si>
  <si>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</si>
  <si>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</si>
  <si>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</si>
  <si>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</si>
  <si>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</si>
  <si>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</si>
  <si>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</si>
  <si>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</si>
  <si>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</si>
  <si>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</si>
  <si>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</si>
  <si>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</si>
  <si>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</si>
  <si>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</si>
  <si>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</si>
  <si>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</si>
  <si>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</si>
  <si>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</si>
  <si>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</si>
  <si>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</si>
  <si>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</si>
  <si>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</si>
  <si>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</si>
  <si>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</si>
  <si>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</si>
  <si>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</si>
  <si>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</si>
  <si>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</si>
  <si>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</si>
  <si>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</si>
  <si>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</si>
  <si>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</si>
  <si>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</si>
  <si>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</si>
  <si>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</si>
  <si>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</si>
  <si>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</si>
  <si>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</si>
  <si>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</si>
  <si>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</si>
  <si>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</si>
  <si>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</si>
  <si>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</si>
  <si>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</si>
  <si>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</si>
  <si>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</si>
  <si>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</si>
  <si>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</si>
  <si>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</si>
  <si>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</si>
  <si>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</si>
  <si>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</si>
  <si>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</si>
  <si>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</si>
  <si>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</si>
  <si>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</si>
  <si>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</si>
  <si>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</si>
  <si>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</si>
  <si>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</si>
  <si>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</si>
  <si>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</si>
  <si>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</si>
  <si>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</si>
  <si>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</si>
  <si>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</si>
  <si>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</si>
  <si>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</si>
  <si>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</si>
  <si>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</si>
  <si>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</si>
  <si>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</si>
  <si>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</si>
  <si>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</si>
  <si>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</si>
  <si>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</si>
  <si>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</si>
  <si>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</si>
  <si>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</si>
  <si>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</si>
  <si>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</si>
  <si>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</si>
  <si>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</si>
  <si>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</si>
  <si>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</si>
  <si>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</si>
  <si>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</si>
  <si>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</si>
  <si>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</si>
  <si>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</si>
  <si>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</si>
  <si>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</si>
  <si>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</si>
  <si>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</si>
  <si>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</si>
  <si>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</si>
  <si>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</si>
  <si>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</si>
  <si>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</si>
  <si>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</si>
  <si>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</si>
  <si>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</si>
  <si>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</si>
  <si>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</si>
  <si>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</si>
  <si>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</si>
  <si>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</si>
  <si>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</si>
  <si>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</si>
  <si>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</si>
  <si>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</si>
  <si>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</si>
  <si>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</si>
  <si>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</si>
  <si>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</si>
  <si>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</si>
  <si>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</si>
  <si>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</si>
  <si>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</si>
  <si>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</si>
  <si>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</si>
  <si>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</si>
  <si>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</si>
  <si>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</si>
  <si>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</si>
  <si>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</si>
  <si>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</si>
  <si>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</si>
  <si>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</si>
  <si>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</si>
  <si>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</si>
  <si>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</si>
  <si>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</si>
  <si>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</si>
  <si>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</si>
  <si>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</si>
  <si>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</si>
  <si>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</si>
  <si>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</si>
  <si>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</si>
  <si>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</si>
  <si>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</si>
  <si>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</si>
  <si>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</si>
  <si>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</si>
  <si>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</si>
  <si>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</si>
  <si>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</si>
  <si>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</si>
  <si>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</si>
  <si>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</si>
  <si>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</si>
  <si>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</si>
  <si>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</si>
  <si>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</si>
  <si>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</si>
  <si>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</si>
  <si>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</si>
  <si>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</si>
  <si>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</si>
  <si>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</si>
  <si>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</si>
  <si>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</si>
  <si>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</si>
  <si>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</si>
  <si>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</si>
  <si>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</si>
  <si>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</si>
  <si>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</si>
  <si>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</si>
  <si>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</si>
  <si>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</si>
  <si>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</si>
  <si>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</si>
  <si>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</si>
  <si>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</si>
  <si>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</si>
  <si>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</si>
  <si>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</si>
  <si>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</si>
  <si>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</si>
  <si>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</si>
  <si>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</si>
  <si>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</si>
  <si>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</si>
  <si>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</si>
  <si>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</si>
  <si>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</si>
  <si>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</si>
  <si>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</si>
  <si>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</si>
  <si>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</si>
  <si>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</si>
  <si>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</si>
  <si>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</si>
  <si>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</si>
  <si>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</si>
  <si>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</si>
  <si>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</si>
  <si>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</si>
  <si>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</si>
  <si>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</si>
  <si>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</si>
  <si>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</si>
  <si>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</si>
  <si>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</si>
  <si>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</si>
  <si>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</si>
  <si>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</si>
  <si>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</si>
  <si>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</si>
  <si>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</si>
  <si>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</si>
  <si>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</si>
  <si>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</si>
  <si>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</si>
  <si>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</si>
  <si>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</si>
  <si>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</si>
  <si>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</si>
  <si>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</si>
  <si>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</si>
  <si>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</si>
  <si>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</si>
  <si>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</si>
  <si>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</si>
  <si>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</si>
  <si>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</si>
  <si>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</si>
  <si>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</si>
  <si>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</si>
  <si>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</si>
  <si>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</si>
  <si>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</si>
  <si>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</si>
  <si>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</si>
  <si>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</si>
  <si>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</si>
  <si>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</si>
  <si>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</si>
  <si>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</si>
  <si>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</si>
  <si>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</si>
  <si>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</si>
  <si>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</si>
  <si>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</si>
  <si>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</si>
  <si>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</si>
  <si>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</si>
  <si>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</si>
  <si>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</si>
  <si>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</si>
  <si>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</si>
  <si>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</si>
  <si>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</si>
  <si>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</si>
  <si>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</si>
  <si>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</si>
  <si>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</si>
  <si>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</si>
  <si>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</si>
  <si>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</si>
  <si>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</si>
  <si>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</si>
  <si>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</si>
  <si>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</si>
  <si>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</si>
  <si>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</si>
  <si>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</si>
  <si>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</si>
  <si>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</si>
  <si>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</si>
  <si>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</si>
  <si>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</si>
  <si>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</si>
  <si>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</si>
  <si>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</si>
  <si>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</si>
  <si>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</si>
  <si>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</si>
  <si>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</si>
  <si>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</si>
  <si>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</si>
  <si>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</si>
  <si>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</si>
  <si>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</si>
  <si>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</si>
  <si>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</si>
  <si>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</si>
  <si>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</si>
  <si>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</si>
  <si>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</si>
  <si>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</si>
  <si>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</si>
  <si>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</si>
  <si>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</si>
  <si>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</si>
  <si>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</si>
  <si>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</si>
  <si>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</si>
  <si>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</si>
  <si>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</si>
  <si>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</si>
  <si>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</si>
  <si>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</si>
  <si>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</si>
  <si>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</si>
  <si>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</si>
  <si>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</si>
  <si>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</si>
  <si>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</si>
  <si>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</si>
  <si>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</si>
  <si>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</si>
  <si>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</si>
  <si>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</si>
  <si>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</si>
  <si>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</si>
  <si>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</si>
  <si>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</si>
  <si>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</si>
  <si>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</si>
  <si>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</si>
  <si>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</si>
  <si>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</si>
  <si>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</si>
  <si>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</si>
  <si>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</si>
  <si>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</si>
  <si>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</si>
  <si>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</si>
  <si>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</si>
  <si>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</si>
  <si>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</si>
  <si>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</si>
  <si>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</si>
  <si>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</si>
  <si>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</si>
  <si>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</si>
  <si>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</si>
  <si>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</si>
  <si>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</si>
  <si>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</si>
  <si>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</si>
  <si>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</si>
  <si>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</si>
  <si>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</si>
  <si>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</si>
  <si>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</si>
  <si>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</si>
  <si>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</si>
  <si>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</si>
  <si>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</si>
  <si>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</si>
  <si>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</si>
  <si>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</si>
  <si>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</si>
  <si>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</si>
  <si>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</si>
  <si>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</si>
  <si>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</si>
  <si>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</si>
  <si>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</si>
  <si>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</si>
  <si>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</si>
  <si>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</si>
  <si>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</si>
  <si>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</si>
  <si>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</si>
  <si>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</si>
  <si>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</si>
  <si>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</si>
  <si>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</si>
  <si>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</si>
  <si>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</si>
  <si>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</si>
  <si>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</si>
  <si>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</si>
  <si>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</si>
  <si>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</si>
  <si>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</si>
  <si>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</si>
  <si>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</si>
  <si>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</si>
  <si>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</si>
  <si>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</si>
  <si>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</si>
  <si>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</si>
  <si>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</si>
  <si>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</si>
  <si>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</si>
  <si>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</si>
  <si>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</si>
  <si>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</si>
  <si>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</si>
  <si>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</si>
  <si>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</si>
  <si>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</si>
  <si>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</si>
  <si>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</si>
  <si>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</si>
  <si>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</si>
  <si>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</si>
  <si>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</si>
  <si>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</si>
  <si>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</si>
  <si>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</si>
  <si>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</si>
  <si>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</si>
  <si>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</si>
  <si>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</si>
  <si>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</si>
  <si>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</si>
  <si>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</si>
  <si>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</si>
  <si>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</si>
  <si>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</si>
  <si>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</si>
  <si>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</si>
  <si>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</si>
  <si>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</si>
  <si>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</si>
  <si>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</si>
  <si>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</si>
  <si>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</si>
  <si>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</si>
  <si>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</si>
  <si>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</si>
  <si>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</si>
  <si>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</si>
  <si>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</si>
  <si>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</si>
  <si>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</si>
  <si>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</si>
  <si>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</si>
  <si>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</si>
  <si>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</si>
  <si>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</si>
  <si>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</si>
  <si>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</si>
  <si>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</si>
  <si>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</si>
  <si>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</si>
  <si>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</si>
  <si>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</si>
  <si>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</si>
  <si>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</si>
  <si>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</si>
  <si>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</si>
  <si>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</si>
  <si>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</si>
  <si>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</si>
  <si>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</si>
  <si>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</si>
  <si>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</si>
  <si>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</si>
  <si>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</si>
  <si>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</si>
  <si>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</si>
  <si>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</si>
  <si>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</si>
  <si>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</si>
  <si>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</si>
  <si>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</si>
  <si>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</si>
  <si>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</si>
  <si>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</si>
  <si>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</si>
  <si>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</si>
  <si>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</si>
  <si>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</si>
  <si>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</si>
  <si>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</si>
  <si>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</si>
  <si>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</si>
  <si>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</si>
  <si>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</si>
  <si>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</si>
  <si>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</si>
  <si>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</si>
  <si>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</si>
  <si>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</si>
  <si>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</si>
  <si>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</si>
  <si>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</si>
  <si>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</si>
  <si>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</si>
  <si>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</si>
  <si>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</si>
  <si>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</si>
  <si>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</si>
  <si>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</si>
  <si>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</si>
  <si>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</si>
  <si>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</si>
  <si>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</si>
  <si>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</si>
  <si>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</si>
  <si>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</si>
  <si>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</si>
  <si>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</si>
  <si>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</si>
  <si>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</si>
  <si>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</si>
  <si>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</si>
  <si>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</si>
  <si>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</si>
  <si>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</si>
  <si>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</si>
  <si>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</si>
  <si>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</si>
  <si>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</si>
  <si>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</si>
  <si>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</si>
  <si>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</si>
  <si>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</si>
  <si>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</si>
  <si>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</si>
  <si>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</si>
  <si>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</si>
  <si>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</si>
  <si>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</si>
  <si>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</si>
  <si>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</si>
  <si>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</si>
  <si>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</si>
  <si>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</si>
  <si>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</si>
  <si>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</si>
  <si>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</si>
  <si>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</si>
  <si>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</si>
  <si>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</si>
  <si>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</si>
  <si>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</si>
  <si>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</si>
  <si>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</si>
  <si>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</si>
  <si>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</si>
  <si>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</si>
  <si>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</si>
  <si>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</si>
  <si>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</si>
  <si>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</si>
  <si>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</si>
  <si>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</si>
  <si>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</si>
  <si>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</si>
  <si>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</si>
  <si>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</si>
  <si>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</si>
  <si>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</si>
  <si>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</si>
  <si>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</si>
  <si>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</si>
  <si>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</si>
  <si>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</si>
  <si>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</si>
  <si>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</si>
  <si>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</si>
  <si>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</si>
  <si>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</si>
  <si>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</si>
  <si>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</si>
  <si>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</si>
  <si>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</si>
  <si>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</si>
  <si>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</si>
  <si>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</si>
  <si>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</si>
  <si>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</si>
  <si>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</si>
  <si>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</si>
  <si>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</si>
  <si>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</si>
  <si>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</si>
  <si>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</si>
  <si>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</si>
  <si>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</si>
  <si>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</si>
  <si>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</si>
  <si>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</si>
  <si>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</si>
  <si>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</si>
  <si>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</si>
  <si>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</si>
  <si>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</si>
  <si>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</si>
  <si>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</si>
  <si>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</si>
  <si>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</si>
  <si>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</si>
  <si>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</si>
  <si>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</si>
  <si>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</si>
  <si>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</si>
  <si>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</si>
  <si>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</si>
  <si>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</si>
  <si>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</si>
  <si>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</si>
  <si>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</si>
  <si>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</si>
  <si>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</si>
  <si>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</si>
  <si>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</si>
  <si>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</si>
  <si>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</si>
  <si>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</si>
  <si>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</si>
  <si>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</si>
  <si>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</si>
  <si>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</si>
  <si>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</si>
  <si>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</si>
  <si>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</si>
  <si>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</si>
  <si>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</si>
  <si>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</si>
  <si>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</si>
  <si>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</si>
  <si>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</si>
  <si>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</si>
  <si>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</si>
  <si>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</si>
  <si>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</si>
  <si>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</si>
  <si>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</si>
  <si>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</si>
  <si>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</si>
  <si>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</si>
  <si>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</si>
  <si>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</si>
  <si>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</si>
  <si>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</si>
  <si>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</si>
  <si>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</si>
  <si>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</si>
  <si>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</si>
  <si>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</si>
  <si>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</si>
  <si>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</si>
  <si>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</si>
  <si>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</si>
  <si>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</si>
  <si>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</si>
  <si>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</si>
  <si>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</si>
  <si>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</si>
  <si>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</si>
  <si>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</si>
  <si>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</si>
  <si>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</si>
  <si>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</si>
  <si>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</si>
  <si>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</si>
  <si>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</si>
  <si>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</si>
  <si>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</si>
  <si>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</si>
  <si>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</si>
  <si>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</si>
  <si>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</si>
  <si>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</si>
  <si>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</si>
  <si>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</si>
  <si>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</si>
  <si>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</si>
  <si>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</si>
  <si>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</si>
  <si>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</si>
  <si>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</si>
  <si>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</si>
  <si>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</si>
  <si>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</si>
  <si>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</si>
  <si>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</si>
  <si>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</si>
  <si>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</si>
  <si>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</si>
  <si>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</si>
  <si>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</si>
  <si>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</si>
  <si>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</si>
  <si>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</si>
  <si>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</si>
  <si>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</si>
  <si>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</si>
  <si>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</si>
  <si>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</si>
  <si>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</si>
  <si>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</si>
  <si>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</si>
  <si>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</si>
  <si>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</si>
  <si>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</si>
  <si>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</si>
  <si>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</si>
  <si>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</si>
  <si>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</si>
  <si>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</si>
  <si>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</si>
  <si>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</si>
  <si>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</si>
  <si>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</si>
  <si>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</si>
  <si>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</si>
  <si>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</si>
  <si>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</si>
  <si>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</si>
  <si>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</si>
  <si>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</si>
  <si>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</si>
  <si>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</si>
  <si>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</si>
  <si>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</si>
  <si>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</si>
  <si>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</si>
  <si>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</si>
  <si>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</si>
  <si>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</si>
  <si>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</si>
  <si>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</si>
  <si>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</si>
  <si>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</si>
  <si>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</si>
  <si>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</si>
  <si>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</si>
  <si>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</si>
  <si>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</si>
  <si>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</si>
  <si>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</si>
  <si>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</si>
  <si>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</si>
  <si>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</si>
  <si>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</si>
  <si>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</si>
  <si>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</si>
  <si>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</si>
  <si>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</si>
  <si>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</si>
  <si>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</si>
  <si>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</si>
  <si>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</si>
  <si>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</si>
  <si>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</si>
  <si>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</si>
  <si>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</si>
  <si>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</si>
  <si>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</si>
  <si>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</si>
  <si>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</si>
  <si>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</si>
  <si>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</si>
  <si>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</si>
  <si>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</si>
  <si>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</si>
  <si>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</si>
  <si>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</si>
  <si>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</si>
  <si>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</si>
  <si>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</si>
  <si>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</si>
  <si>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</si>
  <si>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</si>
  <si>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</si>
  <si>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</si>
  <si>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</si>
  <si>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</si>
  <si>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</si>
  <si>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</si>
  <si>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</si>
  <si>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</si>
  <si>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</si>
  <si>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</si>
  <si>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</si>
  <si>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</si>
  <si>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</si>
  <si>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</si>
  <si>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</si>
  <si>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</si>
  <si>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</si>
  <si>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</si>
  <si>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</si>
  <si>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</si>
  <si>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</si>
  <si>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</si>
  <si>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</si>
  <si>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</si>
  <si>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</si>
  <si>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</si>
  <si>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</si>
  <si>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</si>
  <si>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</si>
  <si>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</si>
  <si>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</si>
  <si>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</si>
  <si>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</si>
  <si>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</si>
  <si>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</si>
  <si>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</si>
  <si>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</si>
  <si>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</si>
  <si>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</si>
  <si>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</si>
  <si>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</si>
  <si>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</si>
  <si>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</si>
  <si>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</si>
  <si>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</si>
  <si>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</si>
  <si>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</si>
  <si>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</si>
  <si>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</si>
  <si>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</si>
  <si>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</si>
  <si>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</si>
  <si>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</si>
  <si>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</si>
  <si>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</si>
  <si>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</si>
  <si>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</si>
  <si>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</si>
  <si>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</si>
  <si>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</si>
  <si>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</si>
  <si>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</si>
  <si>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</si>
  <si>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</si>
  <si>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</si>
  <si>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</si>
  <si>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</si>
  <si>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</si>
  <si>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</si>
  <si>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</si>
  <si>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</si>
  <si>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</si>
  <si>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</si>
  <si>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</si>
  <si>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</si>
  <si>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</si>
  <si>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</si>
  <si>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</si>
  <si>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</si>
  <si>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</si>
  <si>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</si>
  <si>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</si>
  <si>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</si>
  <si>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</si>
  <si>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</si>
  <si>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</si>
  <si>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</si>
  <si>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</si>
  <si>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</si>
  <si>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</si>
  <si>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</si>
  <si>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</si>
  <si>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</si>
  <si>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</si>
  <si>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</si>
  <si>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</si>
  <si>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</si>
  <si>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</si>
  <si>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</si>
  <si>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</si>
  <si>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</si>
  <si>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</si>
  <si>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</si>
  <si>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</si>
  <si>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</si>
  <si>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</si>
  <si>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</si>
  <si>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</si>
  <si>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</si>
  <si>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</si>
  <si>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</si>
  <si>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</si>
  <si>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</si>
  <si>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</si>
  <si>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</si>
  <si>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</si>
  <si>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</si>
  <si>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</si>
  <si>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</si>
  <si>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</si>
  <si>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</si>
  <si>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</si>
  <si>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</si>
  <si>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</si>
  <si>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</si>
  <si>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</si>
  <si>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</si>
  <si>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</si>
  <si>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</si>
  <si>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</si>
  <si>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</si>
  <si>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</si>
  <si>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</si>
  <si>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</si>
  <si>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</si>
  <si>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</si>
  <si>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</si>
  <si>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</si>
  <si>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</si>
  <si>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</si>
  <si>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</si>
  <si>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</si>
  <si>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</si>
  <si>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</si>
  <si>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</si>
  <si>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</si>
  <si>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</si>
  <si>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</si>
  <si>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</si>
  <si>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</si>
  <si>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</si>
  <si>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</si>
  <si>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</si>
  <si>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</si>
  <si>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</si>
  <si>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</si>
  <si>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</si>
  <si>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</si>
  <si>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</si>
  <si>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</si>
  <si>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</si>
  <si>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</si>
  <si>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</si>
  <si>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</si>
  <si>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</si>
  <si>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</si>
  <si>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</si>
  <si>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</si>
  <si>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</si>
  <si>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</si>
  <si>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</si>
  <si>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</si>
  <si>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</si>
  <si>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</si>
  <si>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</si>
  <si>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</si>
  <si>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</si>
  <si>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</si>
  <si>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</si>
  <si>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</si>
  <si>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</si>
  <si>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</si>
  <si>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</si>
  <si>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</si>
  <si>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</si>
  <si>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</si>
  <si>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</si>
  <si>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</si>
  <si>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</si>
  <si>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</si>
  <si>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</si>
  <si>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</si>
  <si>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</si>
  <si>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</si>
  <si>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</si>
  <si>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</si>
  <si>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</si>
  <si>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</si>
  <si>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</si>
  <si>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</si>
  <si>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</si>
  <si>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</si>
  <si>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</si>
  <si>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</si>
  <si>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</si>
  <si>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</si>
  <si>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</si>
  <si>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</si>
  <si>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</si>
  <si>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</si>
  <si>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</si>
  <si>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</si>
  <si>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</si>
  <si>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</si>
  <si>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</si>
  <si>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</si>
  <si>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</si>
  <si>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</si>
  <si>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</si>
  <si>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</si>
  <si>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</si>
  <si>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</si>
  <si>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</si>
  <si>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</si>
  <si>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</si>
  <si>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</si>
  <si>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</si>
  <si>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</si>
  <si>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</si>
  <si>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</si>
  <si>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</si>
  <si>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</si>
  <si>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</si>
  <si>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</si>
  <si>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</si>
  <si>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</si>
  <si>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</si>
  <si>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</si>
  <si>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</si>
  <si>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</si>
  <si>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</si>
  <si>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</si>
  <si>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</si>
  <si>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</si>
  <si>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</si>
  <si>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</si>
  <si>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</si>
  <si>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</si>
  <si>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</si>
  <si>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</si>
  <si>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</si>
  <si>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</si>
  <si>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</si>
  <si>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</si>
  <si>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</si>
  <si>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</si>
  <si>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</si>
  <si>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</si>
  <si>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</si>
  <si>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</si>
  <si>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</si>
  <si>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</si>
  <si>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</si>
  <si>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</si>
  <si>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</si>
  <si>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</si>
  <si>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</si>
  <si>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</si>
  <si>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</si>
  <si>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</si>
  <si>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</si>
  <si>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</si>
  <si>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</si>
  <si>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</si>
  <si>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</si>
  <si>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</si>
  <si>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</si>
  <si>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</si>
  <si>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</si>
  <si>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</si>
  <si>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</si>
  <si>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</si>
  <si>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</si>
  <si>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</si>
  <si>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</si>
  <si>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</si>
  <si>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</si>
  <si>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</si>
  <si>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</si>
  <si>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</si>
  <si>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</si>
  <si>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</si>
  <si>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</si>
  <si>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</si>
  <si>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</si>
  <si>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</si>
  <si>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</si>
  <si>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</si>
  <si>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</si>
  <si>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</si>
  <si>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</si>
  <si>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</si>
  <si>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</si>
  <si>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</si>
  <si>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</si>
  <si>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</si>
  <si>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</si>
  <si>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</si>
  <si>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</si>
  <si>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</si>
  <si>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</si>
  <si>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</si>
  <si>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</si>
  <si>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</si>
  <si>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</si>
  <si>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</si>
  <si>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</si>
  <si>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</si>
  <si>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</si>
  <si>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</si>
  <si>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</si>
  <si>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</si>
  <si>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</si>
  <si>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</si>
  <si>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</si>
  <si>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</si>
  <si>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</si>
  <si>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</si>
  <si>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</si>
  <si>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</si>
  <si>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</si>
  <si>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</si>
  <si>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</si>
  <si>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</si>
  <si>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</si>
  <si>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</si>
  <si>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</si>
  <si>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</si>
  <si>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</si>
  <si>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</si>
  <si>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</si>
  <si>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</si>
  <si>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</si>
  <si>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</si>
  <si>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</si>
  <si>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</si>
  <si>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</si>
  <si>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</si>
  <si>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</si>
  <si>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</si>
  <si>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</si>
  <si>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</si>
  <si>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</si>
  <si>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</si>
  <si>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</si>
  <si>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</si>
  <si>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</si>
  <si>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</si>
  <si>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</si>
  <si>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</si>
  <si>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</si>
  <si>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</si>
  <si>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</si>
  <si>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</si>
  <si>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</si>
  <si>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</si>
  <si>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</si>
  <si>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</si>
  <si>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</si>
  <si>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</si>
  <si>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</si>
  <si>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</si>
  <si>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</si>
  <si>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</si>
  <si>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</si>
  <si>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</si>
  <si>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</si>
  <si>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</si>
  <si>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</si>
  <si>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</si>
  <si>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</si>
  <si>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</si>
  <si>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</si>
  <si>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</si>
  <si>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</si>
  <si>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</si>
  <si>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</si>
  <si>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</si>
  <si>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</si>
  <si>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</si>
  <si>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</si>
  <si>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</si>
  <si>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</si>
  <si>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</si>
  <si>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</si>
  <si>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</si>
  <si>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</si>
  <si>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</si>
  <si>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</si>
  <si>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</si>
  <si>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</si>
  <si>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</si>
  <si>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</si>
  <si>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</si>
  <si>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</si>
  <si>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</si>
  <si>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</si>
  <si>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</si>
  <si>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</si>
  <si>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</si>
  <si>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</si>
  <si>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</si>
  <si>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</si>
  <si>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</si>
  <si>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</si>
  <si>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</si>
  <si>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</si>
  <si>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</si>
  <si>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</si>
  <si>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</si>
  <si>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</si>
  <si>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</si>
  <si>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</si>
  <si>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</si>
  <si>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</si>
  <si>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</si>
  <si>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</si>
  <si>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</si>
  <si>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</si>
  <si>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</si>
  <si>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</si>
  <si>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</si>
  <si>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</si>
  <si>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</si>
  <si>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</si>
  <si>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</si>
  <si>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</si>
  <si>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</si>
  <si>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</si>
  <si>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</si>
  <si>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</si>
  <si>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</si>
  <si>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</si>
  <si>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</si>
  <si>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</si>
  <si>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</si>
  <si>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</si>
  <si>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</si>
  <si>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</si>
  <si>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</si>
  <si>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</si>
  <si>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</si>
  <si>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</si>
  <si>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</si>
  <si>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</si>
  <si>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</si>
  <si>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</si>
  <si>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</si>
  <si>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</si>
  <si>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</si>
  <si>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</si>
  <si>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</si>
  <si>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</si>
  <si>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</si>
  <si>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</si>
  <si>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</si>
  <si>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</si>
  <si>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</si>
  <si>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</si>
  <si>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</si>
  <si>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</si>
  <si>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</si>
  <si>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</si>
  <si>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</si>
  <si>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</si>
  <si>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</si>
  <si>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</si>
  <si>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</si>
  <si>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</si>
  <si>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</si>
  <si>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</si>
  <si>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</si>
  <si>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</si>
  <si>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</si>
  <si>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</si>
  <si>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</si>
  <si>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</si>
  <si>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</si>
  <si>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</si>
  <si>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</si>
  <si>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</si>
  <si>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</si>
  <si>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</si>
  <si>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</si>
  <si>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</si>
  <si>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</si>
  <si>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</si>
  <si>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</si>
  <si>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</si>
  <si>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</si>
  <si>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</si>
  <si>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</si>
  <si>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</si>
  <si>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</si>
  <si>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</si>
  <si>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</si>
  <si>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</si>
  <si>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</si>
  <si>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</si>
  <si>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</si>
  <si>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</si>
  <si>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</si>
  <si>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</si>
  <si>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</si>
  <si>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</si>
  <si>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</si>
  <si>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</si>
  <si>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</si>
  <si>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</si>
  <si>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</si>
  <si>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</si>
  <si>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</si>
  <si>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</si>
  <si>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</si>
  <si>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</si>
  <si>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</si>
  <si>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</si>
  <si>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</si>
  <si>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</si>
  <si>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</si>
  <si>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</si>
  <si>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</si>
  <si>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</si>
  <si>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</si>
  <si>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</si>
  <si>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</si>
  <si>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</si>
  <si>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</si>
  <si>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</si>
  <si>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</si>
  <si>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</si>
  <si>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</si>
  <si>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</si>
  <si>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</si>
  <si>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</si>
  <si>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</si>
  <si>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</si>
  <si>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</si>
  <si>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</si>
  <si>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</si>
  <si>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</si>
  <si>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</si>
  <si>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</si>
  <si>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</si>
  <si>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</si>
  <si>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</si>
  <si>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</si>
  <si>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</si>
  <si>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</si>
  <si>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</si>
  <si>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</si>
  <si>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</si>
  <si>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</si>
  <si>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</si>
  <si>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</si>
  <si>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</si>
  <si>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</si>
  <si>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</si>
  <si>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</si>
  <si>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</si>
  <si>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</si>
  <si>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</si>
  <si>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</si>
  <si>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</si>
  <si>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</si>
  <si>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</si>
  <si>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</si>
  <si>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</si>
  <si>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</si>
  <si>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</si>
  <si>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</si>
  <si>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</si>
  <si>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</si>
  <si>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</si>
  <si>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</si>
  <si>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</si>
  <si>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</si>
  <si>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</si>
  <si>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</si>
  <si>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</si>
  <si>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</si>
  <si>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</si>
  <si>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</si>
  <si>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</si>
  <si>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</si>
  <si>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</si>
  <si>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</si>
  <si>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</si>
  <si>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</si>
  <si>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</si>
  <si>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</si>
  <si>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</si>
  <si>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</si>
  <si>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</si>
  <si>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</si>
  <si>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</si>
  <si>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</si>
  <si>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</si>
  <si>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</si>
  <si>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</si>
  <si>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</si>
  <si>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</si>
  <si>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</si>
  <si>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</si>
  <si>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</si>
  <si>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</si>
  <si>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</si>
  <si>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</si>
  <si>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</si>
  <si>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</si>
  <si>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</si>
  <si>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</si>
  <si>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</si>
  <si>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</si>
  <si>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</si>
  <si>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</si>
  <si>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</si>
  <si>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</si>
  <si>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</si>
  <si>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</si>
  <si>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</si>
  <si>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</si>
  <si>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</si>
  <si>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</si>
  <si>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</si>
  <si>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</si>
  <si>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</si>
  <si>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</si>
  <si>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</si>
  <si>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</si>
  <si>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</si>
  <si>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</si>
  <si>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</si>
  <si>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</si>
  <si>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</si>
  <si>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</si>
  <si>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</si>
  <si>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</si>
  <si>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</si>
  <si>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</si>
  <si>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</si>
  <si>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</si>
  <si>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</si>
  <si>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</si>
  <si>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</si>
  <si>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</si>
  <si>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</si>
  <si>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</si>
  <si>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</si>
  <si>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</si>
  <si>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</si>
  <si>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</si>
  <si>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</si>
  <si>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</si>
  <si>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</si>
  <si>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</si>
  <si>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</si>
  <si>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</si>
  <si>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</si>
  <si>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</si>
  <si>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</si>
  <si>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</si>
  <si>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</si>
  <si>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</si>
  <si>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</si>
  <si>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</si>
  <si>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</si>
  <si>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</si>
  <si>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</si>
  <si>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</si>
  <si>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</si>
  <si>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</si>
  <si>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</si>
  <si>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</si>
  <si>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</si>
  <si>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</si>
  <si>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</si>
  <si>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</si>
  <si>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</si>
  <si>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</si>
  <si>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</si>
  <si>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</si>
  <si>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</si>
  <si>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</si>
  <si>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</si>
  <si>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</si>
  <si>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</si>
  <si>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</si>
  <si>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</si>
  <si>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</si>
  <si>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</si>
  <si>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</si>
  <si>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</si>
  <si>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</si>
  <si>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</si>
  <si>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</si>
  <si>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</si>
  <si>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</si>
  <si>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</si>
  <si>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</si>
  <si>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</si>
  <si>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</si>
  <si>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</si>
  <si>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</si>
  <si>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</si>
  <si>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</si>
  <si>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</si>
  <si>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</si>
  <si>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</si>
  <si>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</si>
  <si>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</si>
  <si>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</si>
  <si>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</si>
  <si>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</si>
  <si>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</si>
  <si>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</si>
  <si>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</si>
  <si>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</si>
  <si>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</si>
  <si>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</si>
  <si>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</si>
  <si>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</si>
  <si>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</si>
  <si>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</si>
  <si>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</si>
  <si>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</si>
  <si>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</si>
  <si>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</si>
  <si>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</si>
  <si>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</si>
  <si>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</si>
  <si>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</si>
  <si>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</si>
  <si>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</si>
  <si>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</si>
  <si>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</si>
  <si>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</si>
  <si>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</si>
  <si>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</si>
  <si>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</si>
  <si>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</si>
  <si>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</si>
  <si>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</si>
  <si>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</si>
  <si>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</si>
  <si>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</si>
  <si>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</si>
  <si>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</si>
  <si>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</si>
  <si>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</si>
  <si>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</si>
  <si>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</si>
  <si>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</si>
  <si>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</si>
  <si>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</si>
  <si>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</si>
  <si>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</si>
  <si>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</si>
  <si>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</si>
  <si>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</si>
  <si>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</si>
  <si>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</si>
  <si>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</si>
  <si>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</si>
  <si>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</si>
  <si>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</si>
  <si>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</si>
  <si>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</si>
  <si>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</si>
  <si>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</si>
  <si>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</si>
  <si>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</si>
  <si>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</si>
  <si>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</si>
  <si>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</si>
  <si>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</si>
  <si>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</si>
  <si>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</si>
  <si>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</si>
  <si>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</si>
  <si>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</si>
  <si>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</si>
  <si>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</si>
  <si>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</si>
  <si>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</si>
  <si>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</si>
  <si>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</si>
  <si>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</si>
  <si>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</si>
  <si>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</si>
  <si>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</si>
  <si>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</si>
  <si>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</si>
  <si>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</si>
  <si>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</si>
  <si>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</si>
  <si>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</si>
  <si>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</si>
  <si>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</si>
  <si>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</si>
  <si>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</si>
  <si>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</si>
  <si>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</si>
  <si>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</si>
  <si>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</si>
  <si>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</si>
  <si>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</si>
  <si>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</si>
  <si>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</si>
  <si>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</si>
  <si>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</si>
  <si>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</si>
  <si>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</si>
  <si>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</si>
  <si>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</si>
  <si>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</si>
  <si>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</si>
  <si>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</si>
  <si>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</si>
  <si>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</si>
  <si>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</si>
  <si>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</si>
  <si>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</si>
  <si>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</si>
  <si>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</si>
  <si>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</si>
  <si>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</si>
  <si>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</si>
  <si>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</si>
  <si>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</si>
  <si>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</si>
  <si>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</si>
  <si>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</si>
  <si>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</si>
  <si>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</si>
  <si>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</si>
  <si>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</si>
  <si>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</si>
  <si>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</si>
  <si>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</si>
  <si>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</si>
  <si>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</si>
  <si>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</si>
  <si>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</si>
  <si>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</si>
  <si>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</si>
  <si>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</si>
  <si>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</si>
  <si>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</si>
  <si>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</si>
  <si>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</si>
  <si>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</si>
  <si>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</si>
  <si>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</si>
  <si>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</si>
  <si>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</si>
  <si>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</si>
  <si>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</si>
  <si>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</si>
  <si>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</si>
  <si>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</si>
  <si>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</si>
  <si>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</si>
  <si>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</si>
  <si>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</si>
  <si>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</si>
  <si>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</si>
  <si>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</si>
  <si>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</si>
  <si>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</si>
  <si>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</si>
  <si>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</si>
  <si>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</si>
  <si>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</si>
  <si>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</si>
  <si>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</si>
  <si>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</si>
  <si>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</si>
  <si>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</si>
  <si>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</si>
  <si>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</si>
  <si>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</si>
  <si>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</si>
  <si>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</si>
  <si>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</si>
  <si>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</si>
  <si>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</si>
  <si>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</si>
  <si>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</si>
  <si>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</si>
  <si>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</si>
  <si>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</si>
  <si>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</si>
  <si>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</si>
  <si>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</si>
  <si>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</si>
  <si>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</si>
  <si>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</si>
  <si>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</si>
  <si>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</si>
  <si>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</si>
  <si>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</si>
  <si>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</si>
  <si>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</si>
  <si>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</si>
  <si>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</si>
  <si>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</si>
  <si>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</si>
  <si>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</si>
  <si>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</si>
  <si>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</si>
  <si>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</si>
  <si>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</si>
  <si>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</si>
  <si>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</si>
  <si>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</si>
  <si>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</si>
  <si>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</si>
  <si>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</si>
  <si>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</si>
  <si>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</si>
  <si>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</si>
  <si>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</si>
  <si>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</si>
  <si>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</si>
  <si>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</si>
  <si>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</si>
  <si>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</si>
  <si>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</si>
  <si>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</si>
  <si>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</si>
  <si>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</si>
  <si>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</si>
  <si>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</si>
  <si>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</si>
  <si>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</si>
  <si>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</si>
  <si>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</si>
  <si>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</si>
  <si>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</si>
  <si>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</si>
  <si>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</si>
  <si>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</si>
  <si>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</si>
  <si>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</si>
  <si>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</si>
  <si>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</si>
  <si>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</si>
  <si>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</si>
  <si>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</si>
  <si>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</si>
  <si>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</si>
  <si>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</si>
  <si>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</si>
  <si>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</si>
  <si>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</si>
  <si>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</si>
  <si>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</si>
  <si>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</si>
  <si>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</si>
  <si>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</si>
  <si>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</si>
  <si>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</si>
  <si>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</si>
  <si>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</si>
  <si>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</si>
  <si>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</si>
  <si>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</si>
  <si>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</si>
  <si>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</si>
  <si>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</si>
  <si>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</si>
  <si>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</si>
  <si>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</si>
  <si>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</si>
  <si>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</si>
  <si>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</si>
  <si>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</si>
  <si>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</si>
  <si>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</si>
  <si>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</si>
  <si>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</si>
  <si>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</si>
  <si>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</si>
  <si>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</si>
  <si>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</si>
  <si>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</si>
  <si>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</si>
  <si>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</si>
  <si>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</si>
  <si>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</si>
  <si>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</si>
  <si>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</si>
  <si>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</si>
  <si>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</si>
  <si>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</si>
  <si>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</si>
  <si>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</si>
  <si>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</si>
  <si>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</si>
  <si>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</si>
  <si>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</si>
  <si>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</si>
  <si>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</si>
  <si>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</si>
  <si>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</si>
  <si>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</si>
  <si>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</si>
  <si>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</si>
  <si>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</si>
  <si>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</si>
  <si>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</si>
  <si>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</si>
  <si>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</si>
  <si>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</si>
  <si>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</si>
  <si>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</si>
  <si>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</si>
  <si>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</si>
  <si>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</si>
  <si>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</si>
  <si>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</si>
  <si>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</si>
  <si>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</si>
  <si>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</si>
  <si>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</si>
  <si>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</si>
  <si>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</si>
  <si>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</si>
  <si>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</si>
  <si>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</si>
  <si>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</si>
  <si>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</si>
  <si>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</si>
  <si>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</si>
  <si>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</si>
  <si>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</si>
  <si>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</si>
  <si>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</si>
  <si>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</si>
  <si>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</si>
  <si>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</si>
  <si>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</si>
  <si>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</si>
  <si>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</si>
  <si>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</si>
  <si>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</si>
  <si>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</si>
  <si>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</si>
  <si>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</si>
  <si>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</si>
  <si>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</si>
  <si>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</si>
  <si>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</si>
  <si>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</si>
  <si>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</si>
  <si>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</si>
  <si>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</si>
  <si>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</si>
  <si>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</si>
  <si>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</si>
  <si>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</si>
  <si>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</si>
  <si>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</si>
  <si>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</si>
  <si>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</si>
  <si>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</si>
  <si>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</si>
  <si>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</si>
  <si>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</si>
  <si>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</si>
  <si>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</si>
  <si>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</si>
  <si>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</si>
  <si>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</si>
  <si>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</si>
  <si>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</si>
  <si>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</si>
  <si>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</si>
  <si>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</si>
  <si>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</si>
  <si>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</si>
  <si>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</si>
  <si>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</si>
  <si>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</si>
  <si>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</si>
  <si>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</si>
  <si>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</si>
  <si>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</si>
  <si>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</si>
  <si>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</si>
  <si>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</si>
  <si>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</si>
  <si>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</si>
  <si>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</si>
  <si>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</si>
  <si>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</si>
  <si>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</si>
  <si>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</si>
  <si>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</si>
  <si>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</si>
  <si>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</si>
  <si>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</si>
  <si>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</si>
  <si>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</si>
  <si>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</si>
  <si>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</si>
  <si>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</si>
  <si>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</si>
  <si>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</si>
  <si>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</si>
  <si>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</si>
  <si>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</si>
  <si>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</si>
  <si>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</si>
  <si>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</si>
  <si>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</si>
  <si>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</si>
  <si>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</si>
  <si>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</si>
  <si>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</si>
  <si>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</si>
  <si>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</si>
  <si>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</si>
  <si>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</si>
  <si>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</si>
  <si>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</si>
  <si>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</si>
  <si>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</si>
  <si>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</si>
  <si>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</si>
  <si>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</si>
  <si>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</si>
  <si>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</si>
  <si>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</si>
  <si>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</si>
  <si>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</si>
  <si>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</si>
  <si>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</si>
  <si>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</si>
  <si>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</si>
  <si>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</si>
  <si>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</si>
  <si>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</si>
  <si>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</si>
  <si>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</si>
  <si>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</si>
  <si>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</si>
  <si>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</si>
  <si>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</si>
  <si>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</si>
  <si>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</si>
  <si>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</si>
  <si>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</si>
  <si>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</si>
  <si>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</si>
  <si>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</si>
  <si>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</si>
  <si>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</si>
  <si>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</si>
  <si>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</si>
  <si>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</si>
  <si>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</si>
  <si>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</si>
  <si>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</si>
  <si>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</si>
  <si>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</si>
  <si>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</si>
  <si>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</si>
  <si>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</si>
  <si>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</si>
  <si>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</si>
  <si>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</si>
  <si>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</si>
  <si>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</si>
  <si>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</si>
  <si>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</si>
  <si>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</si>
  <si>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</si>
  <si>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</si>
  <si>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</si>
  <si>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</si>
  <si>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</si>
  <si>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</si>
  <si>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</si>
  <si>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</si>
  <si>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</si>
  <si>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</si>
  <si>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</si>
  <si>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</si>
  <si>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</si>
  <si>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</si>
  <si>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</si>
  <si>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</si>
  <si>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</si>
  <si>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</si>
  <si>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</si>
  <si>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</si>
  <si>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</si>
  <si>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</si>
  <si>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</si>
  <si>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</si>
  <si>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</si>
  <si>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</si>
  <si>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</si>
  <si>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</si>
  <si>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</si>
  <si>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</si>
  <si>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</si>
  <si>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</si>
  <si>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</si>
  <si>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</si>
  <si>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</si>
  <si>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</si>
  <si>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</si>
  <si>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</si>
  <si>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</si>
  <si>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</si>
  <si>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</si>
  <si>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</si>
  <si>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</si>
  <si>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</si>
  <si>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</si>
  <si>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</si>
  <si>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</si>
  <si>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</si>
  <si>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</si>
  <si>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</si>
  <si>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</si>
  <si>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</si>
  <si>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</si>
  <si>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</si>
  <si>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</si>
  <si>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</si>
  <si>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</si>
  <si>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</si>
  <si>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</si>
  <si>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</si>
  <si>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</si>
  <si>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</si>
  <si>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</si>
  <si>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</si>
  <si>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</si>
  <si>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</si>
  <si>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</si>
  <si>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</si>
  <si>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</si>
  <si>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</si>
  <si>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</si>
  <si>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</si>
  <si>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</si>
  <si>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</si>
  <si>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</si>
  <si>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</si>
  <si>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</si>
  <si>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</si>
  <si>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</si>
  <si>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</si>
  <si>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</si>
  <si>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</si>
  <si>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</si>
  <si>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</si>
  <si>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</si>
  <si>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</si>
  <si>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</si>
  <si>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</si>
  <si>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</si>
  <si>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</si>
  <si>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</si>
  <si>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</si>
  <si>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</si>
  <si>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</si>
  <si>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</si>
  <si>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</si>
  <si>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</si>
  <si>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</si>
  <si>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</si>
  <si>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</si>
  <si>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</si>
  <si>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</si>
  <si>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</si>
  <si>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</si>
  <si>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</si>
  <si>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</si>
  <si>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</si>
  <si>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</si>
  <si>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</si>
  <si>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</si>
  <si>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</si>
  <si>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</si>
  <si>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</si>
  <si>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</si>
  <si>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</si>
  <si>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</si>
  <si>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</si>
  <si>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</si>
  <si>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</si>
  <si>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</si>
  <si>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</si>
  <si>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</si>
  <si>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</si>
  <si>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</si>
  <si>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</si>
  <si>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</si>
  <si>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</si>
  <si>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</si>
  <si>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</si>
  <si>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</si>
  <si>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</si>
  <si>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</si>
  <si>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</si>
  <si>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</si>
  <si>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</si>
  <si>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</si>
  <si>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</si>
  <si>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</si>
  <si>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</si>
  <si>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</si>
  <si>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</si>
  <si>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</si>
  <si>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</si>
  <si>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</si>
  <si>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</si>
  <si>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</si>
  <si>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</si>
  <si>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</si>
  <si>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</si>
  <si>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</si>
  <si>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</si>
  <si>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</si>
  <si>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</si>
  <si>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</si>
  <si>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</si>
  <si>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</si>
  <si>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</si>
  <si>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</si>
  <si>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</si>
  <si>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</si>
  <si>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</si>
  <si>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</si>
  <si>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</si>
  <si>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</si>
  <si>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</si>
  <si>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</si>
  <si>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</si>
  <si>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</si>
  <si>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</si>
  <si>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</si>
  <si>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</si>
  <si>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</si>
  <si>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</si>
  <si>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</si>
  <si>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</si>
  <si>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</si>
  <si>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</si>
  <si>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</si>
  <si>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</si>
  <si>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</si>
  <si>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</si>
  <si>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</si>
  <si>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</si>
  <si>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</si>
  <si>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</si>
  <si>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</si>
  <si>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</si>
  <si>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</si>
  <si>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</si>
  <si>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</si>
  <si>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</si>
  <si>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</si>
  <si>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</si>
  <si>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</si>
  <si>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</si>
  <si>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</si>
  <si>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</si>
  <si>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</si>
  <si>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</si>
  <si>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</si>
  <si>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</si>
  <si>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</si>
  <si>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</si>
  <si>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</si>
  <si>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</si>
  <si>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</si>
  <si>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</si>
  <si>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</si>
  <si>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</si>
  <si>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</si>
  <si>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</si>
  <si>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</si>
  <si>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</si>
  <si>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</si>
  <si>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</si>
  <si>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</si>
  <si>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</si>
  <si>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</si>
  <si>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</si>
  <si>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</si>
  <si>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</si>
  <si>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</si>
  <si>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</si>
  <si>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</si>
  <si>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</si>
  <si>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</si>
  <si>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</si>
  <si>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</si>
  <si>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</si>
  <si>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</si>
  <si>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</si>
  <si>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</si>
  <si>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</si>
  <si>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</si>
  <si>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</si>
  <si>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</si>
  <si>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</si>
  <si>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</si>
  <si>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</si>
  <si>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</si>
  <si>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</si>
  <si>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</si>
  <si>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</si>
  <si>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</si>
  <si>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</si>
  <si>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</si>
  <si>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</si>
  <si>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</si>
  <si>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</si>
  <si>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</si>
  <si>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</si>
  <si>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</si>
  <si>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</si>
  <si>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</si>
  <si>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</si>
  <si>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</si>
  <si>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</si>
  <si>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</si>
  <si>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</si>
  <si>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</si>
  <si>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</si>
  <si>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</si>
  <si>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</si>
  <si>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</si>
  <si>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</si>
  <si>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</si>
  <si>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</si>
  <si>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</si>
  <si>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</si>
  <si>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</si>
  <si>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</si>
  <si>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</si>
  <si>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</si>
  <si>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</si>
  <si>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</si>
  <si>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</si>
  <si>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</si>
  <si>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</si>
  <si>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</si>
  <si>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</si>
  <si>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</si>
  <si>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</si>
  <si>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</si>
  <si>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</si>
  <si>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</si>
  <si>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</si>
  <si>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</si>
  <si>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</si>
  <si>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</si>
  <si>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</si>
  <si>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</si>
  <si>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</si>
  <si>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</si>
  <si>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</si>
  <si>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</si>
  <si>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</si>
  <si>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</si>
  <si>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</si>
  <si>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</si>
  <si>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</si>
  <si>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</si>
  <si>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</si>
  <si>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</si>
  <si>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</si>
  <si>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</si>
  <si>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</si>
  <si>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</si>
  <si>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</si>
  <si>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</si>
  <si>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</si>
  <si>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</si>
  <si>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</si>
  <si>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</si>
  <si>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</si>
  <si>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</si>
  <si>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</si>
  <si>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</si>
  <si>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</si>
  <si>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</si>
  <si>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</si>
  <si>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</si>
  <si>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</si>
  <si>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</si>
  <si>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</si>
  <si>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</si>
  <si>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</si>
  <si>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</si>
  <si>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</si>
  <si>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</si>
  <si>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</si>
  <si>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</si>
  <si>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</si>
  <si>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</si>
  <si>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</si>
  <si>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</si>
  <si>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</si>
  <si>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</si>
  <si>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</si>
  <si>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</si>
  <si>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</si>
  <si>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</si>
  <si>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</si>
  <si>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</si>
  <si>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</si>
  <si>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</si>
  <si>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</si>
  <si>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</si>
  <si>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</si>
  <si>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</si>
  <si>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</si>
  <si>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</si>
  <si>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</si>
  <si>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</si>
  <si>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</si>
  <si>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</si>
  <si>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</si>
  <si>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</si>
  <si>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</si>
  <si>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</si>
  <si>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</si>
  <si>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</si>
  <si>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</si>
  <si>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</si>
  <si>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</si>
  <si>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</si>
  <si>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</si>
  <si>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</si>
  <si>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</si>
  <si>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</si>
  <si>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</si>
  <si>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</si>
  <si>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</si>
  <si>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</si>
  <si>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</si>
  <si>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</si>
  <si>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</si>
  <si>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</si>
  <si>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</si>
  <si>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</si>
  <si>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</si>
  <si>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</si>
  <si>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</si>
  <si>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</si>
  <si>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</si>
  <si>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</si>
  <si>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</si>
  <si>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</si>
  <si>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</si>
  <si>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</si>
  <si>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</si>
  <si>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</si>
  <si>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</si>
  <si>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</si>
  <si>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</si>
  <si>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</si>
  <si>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</si>
  <si>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</si>
  <si>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</si>
  <si>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</si>
  <si>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</si>
  <si>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</si>
  <si>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</si>
  <si>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</si>
  <si>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</si>
  <si>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</si>
  <si>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</si>
  <si>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</si>
  <si>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</si>
  <si>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</si>
  <si>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</si>
  <si>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</si>
  <si>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</si>
  <si>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</si>
  <si>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</si>
  <si>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</si>
  <si>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</si>
  <si>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</si>
  <si>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</si>
  <si>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</si>
  <si>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</si>
  <si>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</si>
  <si>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</si>
  <si>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</si>
  <si>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</si>
  <si>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</si>
  <si>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</si>
  <si>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</si>
  <si>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</si>
  <si>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</si>
  <si>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</si>
  <si>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</si>
  <si>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</si>
  <si>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</si>
  <si>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</si>
  <si>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</si>
  <si>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</si>
  <si>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</si>
  <si>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</si>
  <si>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</si>
  <si>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</si>
  <si>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</si>
  <si>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</si>
  <si>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</si>
  <si>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</si>
  <si>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</si>
  <si>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</si>
  <si>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</si>
  <si>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</si>
  <si>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</si>
  <si>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</si>
  <si>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</si>
  <si>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</si>
  <si>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</si>
  <si>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</si>
  <si>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</si>
  <si>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</si>
  <si>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</si>
  <si>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</si>
  <si>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</si>
  <si>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</si>
  <si>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</si>
  <si>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</si>
  <si>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</si>
  <si>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</si>
  <si>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</si>
  <si>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</si>
  <si>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</si>
  <si>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</si>
  <si>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</si>
  <si>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</si>
  <si>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</si>
  <si>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</si>
  <si>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</si>
  <si>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</si>
  <si>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</si>
  <si>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</si>
  <si>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</si>
  <si>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</si>
  <si>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</si>
  <si>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</si>
  <si>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</si>
  <si>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</si>
  <si>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</si>
  <si>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</si>
  <si>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</si>
  <si>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</si>
  <si>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</si>
  <si>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</si>
  <si>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</si>
  <si>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</si>
  <si>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</si>
  <si>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</si>
  <si>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</si>
  <si>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</si>
  <si>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</si>
  <si>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</si>
  <si>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</si>
  <si>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</si>
  <si>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</si>
  <si>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</si>
  <si>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</si>
  <si>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</si>
  <si>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</si>
  <si>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</si>
  <si>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</si>
  <si>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</si>
  <si>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</si>
  <si>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</si>
  <si>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</si>
  <si>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</si>
  <si>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</si>
  <si>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</si>
  <si>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</si>
  <si>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</si>
  <si>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</si>
  <si>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</si>
  <si>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</si>
  <si>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</si>
  <si>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</si>
  <si>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</si>
  <si>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</si>
  <si>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</si>
  <si>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</si>
  <si>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</si>
  <si>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</si>
  <si>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</si>
  <si>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</si>
  <si>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</si>
  <si>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</si>
  <si>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</si>
  <si>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</si>
  <si>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</si>
  <si>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</si>
  <si>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</si>
  <si>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</si>
  <si>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</si>
  <si>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</si>
  <si>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</si>
  <si>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</si>
  <si>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</si>
  <si>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</si>
  <si>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</si>
  <si>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</si>
  <si>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</si>
  <si>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</si>
  <si>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</si>
  <si>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</si>
  <si>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</si>
  <si>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</si>
  <si>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</si>
  <si>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</si>
  <si>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</si>
  <si>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</si>
  <si>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</si>
  <si>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</si>
  <si>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</si>
  <si>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</si>
  <si>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</si>
  <si>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</si>
  <si>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</si>
  <si>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</si>
  <si>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</si>
  <si>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</si>
  <si>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</si>
  <si>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</si>
  <si>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</si>
  <si>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</si>
  <si>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</si>
  <si>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</si>
  <si>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</si>
  <si>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</si>
  <si>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</si>
  <si>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</si>
  <si>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</si>
  <si>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</si>
  <si>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</si>
  <si>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</si>
  <si>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</si>
  <si>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</si>
  <si>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</si>
  <si>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</si>
  <si>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</si>
  <si>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</si>
  <si>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</si>
  <si>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</si>
  <si>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</si>
  <si>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</si>
  <si>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</si>
  <si>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</si>
  <si>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</si>
  <si>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</si>
  <si>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</si>
  <si>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</si>
  <si>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</si>
  <si>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</si>
  <si>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</si>
  <si>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</si>
  <si>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</si>
  <si>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</si>
  <si>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</si>
  <si>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</si>
  <si>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</si>
  <si>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</si>
  <si>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</si>
  <si>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</si>
  <si>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</si>
  <si>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</si>
  <si>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</si>
  <si>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</si>
  <si>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</si>
  <si>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</si>
  <si>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</si>
  <si>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</si>
  <si>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</si>
  <si>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</si>
  <si>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</si>
  <si>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</si>
  <si>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</si>
  <si>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</si>
  <si>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</si>
  <si>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</si>
  <si>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</si>
  <si>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</si>
  <si>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</si>
  <si>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</si>
  <si>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</si>
  <si>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</si>
  <si>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</si>
  <si>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</si>
  <si>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</si>
  <si>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</si>
  <si>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</si>
  <si>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</si>
  <si>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</si>
  <si>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</si>
  <si>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</si>
  <si>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</si>
  <si>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</si>
  <si>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</si>
  <si>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</si>
  <si>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</si>
  <si>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</si>
  <si>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</si>
  <si>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</si>
  <si>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</si>
  <si>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</si>
  <si>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</si>
  <si>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</si>
  <si>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</si>
  <si>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</si>
  <si>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</si>
  <si>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</si>
  <si>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</si>
  <si>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</si>
  <si>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</si>
  <si>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</si>
  <si>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</si>
  <si>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</si>
  <si>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</si>
  <si>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</si>
  <si>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</si>
  <si>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</si>
  <si>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</si>
  <si>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</si>
  <si>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</si>
  <si>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</si>
  <si>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</si>
  <si>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</si>
  <si>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</si>
  <si>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</si>
  <si>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</si>
  <si>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</si>
  <si>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</si>
  <si>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</si>
  <si>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</si>
  <si>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</si>
  <si>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</si>
  <si>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</si>
  <si>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</si>
  <si>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</si>
  <si>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</si>
  <si>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</si>
  <si>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</si>
  <si>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</si>
  <si>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</si>
  <si>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</si>
  <si>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</si>
  <si>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</si>
  <si>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</si>
  <si>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</si>
  <si>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</si>
  <si>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</si>
  <si>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</si>
  <si>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</si>
  <si>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</si>
  <si>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</si>
  <si>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</si>
  <si>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</si>
  <si>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</si>
  <si>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</si>
  <si>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</si>
  <si>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</si>
  <si>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</si>
  <si>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</si>
  <si>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</si>
  <si>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</si>
  <si>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</si>
  <si>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</si>
  <si>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</si>
  <si>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</si>
  <si>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</si>
  <si>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</si>
  <si>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</si>
  <si>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</si>
  <si>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</si>
  <si>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</si>
  <si>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</si>
  <si>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</si>
  <si>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</si>
  <si>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</si>
  <si>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</si>
  <si>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</si>
  <si>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</si>
  <si>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</si>
  <si>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</si>
  <si>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</si>
  <si>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</si>
  <si>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</si>
  <si>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</si>
  <si>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</si>
  <si>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</si>
  <si>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</si>
  <si>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</si>
  <si>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</si>
  <si>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</si>
  <si>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</si>
  <si>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</si>
  <si>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</si>
  <si>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</si>
  <si>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</si>
  <si>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</si>
  <si>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</si>
  <si>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</si>
  <si>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</si>
  <si>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</si>
  <si>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</si>
  <si>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</si>
  <si>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</si>
  <si>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</si>
  <si>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</si>
  <si>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</si>
  <si>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</si>
  <si>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</si>
  <si>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</si>
  <si>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</si>
  <si>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</si>
  <si>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</si>
  <si>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</si>
  <si>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</si>
  <si>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</si>
  <si>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</si>
  <si>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</si>
  <si>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</si>
  <si>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</si>
  <si>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</si>
  <si>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</si>
  <si>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</si>
  <si>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</si>
  <si>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</si>
  <si>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</si>
  <si>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</si>
  <si>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</si>
  <si>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</si>
  <si>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</si>
  <si>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</si>
  <si>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</si>
  <si>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</si>
  <si>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</si>
  <si>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</si>
  <si>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</si>
  <si>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</si>
  <si>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</si>
  <si>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</si>
  <si>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</si>
  <si>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</si>
  <si>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</si>
  <si>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</si>
  <si>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</si>
  <si>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</si>
  <si>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</si>
  <si>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</si>
  <si>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</si>
  <si>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</si>
  <si>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</si>
  <si>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</si>
  <si>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</si>
  <si>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</si>
  <si>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</si>
  <si>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</si>
  <si>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</si>
  <si>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</si>
  <si>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</si>
  <si>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</si>
  <si>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</si>
  <si>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</si>
  <si>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</si>
  <si>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</si>
  <si>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</si>
  <si>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</si>
  <si>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</si>
  <si>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</si>
  <si>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</si>
  <si>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</si>
  <si>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</si>
  <si>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</si>
  <si>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</si>
  <si>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</si>
  <si>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</si>
  <si>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</si>
  <si>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</si>
  <si>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</si>
  <si>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</si>
  <si>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</si>
  <si>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</si>
  <si>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</si>
  <si>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</si>
  <si>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</si>
  <si>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</si>
  <si>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</si>
  <si>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</si>
  <si>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</si>
  <si>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</si>
  <si>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</si>
  <si>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</si>
  <si>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</si>
  <si>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</si>
  <si>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</si>
  <si>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</si>
  <si>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</si>
  <si>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</si>
  <si>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</si>
  <si>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</si>
  <si>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</si>
  <si>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</si>
  <si>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</si>
  <si>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</si>
  <si>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</si>
  <si>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</si>
  <si>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</si>
  <si>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</si>
  <si>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</si>
  <si>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</si>
  <si>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</si>
  <si>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</si>
  <si>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</si>
  <si>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</si>
  <si>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</si>
  <si>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</si>
  <si>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</si>
  <si>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</si>
  <si>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</si>
  <si>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</si>
  <si>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</si>
  <si>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</si>
  <si>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</si>
  <si>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</si>
  <si>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</si>
  <si>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</si>
  <si>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</si>
  <si>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</si>
  <si>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</si>
  <si>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</si>
  <si>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</si>
  <si>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</si>
  <si>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</si>
  <si>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</si>
  <si>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</si>
  <si>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</si>
  <si>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</si>
  <si>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</si>
  <si>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</si>
  <si>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</si>
  <si>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</si>
  <si>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</si>
  <si>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</si>
  <si>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</si>
  <si>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</si>
  <si>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</si>
  <si>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</si>
  <si>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</si>
  <si>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</si>
  <si>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</si>
  <si>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</si>
  <si>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</si>
  <si>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</si>
  <si>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</si>
  <si>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</si>
  <si>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</si>
  <si>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</si>
  <si>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</si>
  <si>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</si>
  <si>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</si>
  <si>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</si>
  <si>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</si>
  <si>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</si>
  <si>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</si>
  <si>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</si>
  <si>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</si>
  <si>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</si>
  <si>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</si>
  <si>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</si>
  <si>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</si>
  <si>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</si>
  <si>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</si>
  <si>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</si>
  <si>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</si>
  <si>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</si>
  <si>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</si>
  <si>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</si>
  <si>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</si>
  <si>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</si>
  <si>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</si>
  <si>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</si>
  <si>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</si>
  <si>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</si>
  <si>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</si>
  <si>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</si>
  <si>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</si>
  <si>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</si>
  <si>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</si>
  <si>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</si>
  <si>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</si>
  <si>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</si>
  <si>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</si>
  <si>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</si>
  <si>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</si>
  <si>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</si>
  <si>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</si>
  <si>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</si>
  <si>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</si>
  <si>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</si>
  <si>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</si>
  <si>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</si>
  <si>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</si>
  <si>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</si>
  <si>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</si>
  <si>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</si>
  <si>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</si>
  <si>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</si>
  <si>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</si>
  <si>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</si>
  <si>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</si>
  <si>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</si>
  <si>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</si>
  <si>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</si>
  <si>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</si>
  <si>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</si>
  <si>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</si>
  <si>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</si>
  <si>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</si>
  <si>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</si>
  <si>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</si>
  <si>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</si>
  <si>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</si>
  <si>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</si>
  <si>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</si>
  <si>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</si>
  <si>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</si>
  <si>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</si>
  <si>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</si>
  <si>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</si>
  <si>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</si>
  <si>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</si>
  <si>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</si>
  <si>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</si>
  <si>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</si>
  <si>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</si>
  <si>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</si>
  <si>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</si>
  <si>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</si>
  <si>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</si>
  <si>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</si>
  <si>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</si>
  <si>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</si>
  <si>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</si>
  <si>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</si>
  <si>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</si>
  <si>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</si>
  <si>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</si>
  <si>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</si>
  <si>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</si>
  <si>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</si>
  <si>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</si>
  <si>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</si>
  <si>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</si>
  <si>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</si>
  <si>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</si>
  <si>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</si>
  <si>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</si>
  <si>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</si>
  <si>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</si>
  <si>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</si>
  <si>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</si>
  <si>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</si>
  <si>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</si>
  <si>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</si>
  <si>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</si>
  <si>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</si>
  <si>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</si>
  <si>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</si>
  <si>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</si>
  <si>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</si>
  <si>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</si>
  <si>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</si>
  <si>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</si>
  <si>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</si>
  <si>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</si>
  <si>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</si>
  <si>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</si>
  <si>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</si>
  <si>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</si>
  <si>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</si>
  <si>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</si>
  <si>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</si>
  <si>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</si>
  <si>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</si>
  <si>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</si>
  <si>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</si>
  <si>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</si>
  <si>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</si>
  <si>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</si>
  <si>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</si>
  <si>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</si>
  <si>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</si>
  <si>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</si>
  <si>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</si>
  <si>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</si>
  <si>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</si>
  <si>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</si>
  <si>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</si>
  <si>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</si>
  <si>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</si>
  <si>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</si>
  <si>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</si>
  <si>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</si>
  <si>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</si>
  <si>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</si>
  <si>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</si>
  <si>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</si>
  <si>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</si>
  <si>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</si>
  <si>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</si>
  <si>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</si>
  <si>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</si>
  <si>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</si>
  <si>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</si>
  <si>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</si>
  <si>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</si>
  <si>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</si>
  <si>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</si>
  <si>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</si>
  <si>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</si>
  <si>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</si>
  <si>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</si>
  <si>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</si>
  <si>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</si>
  <si>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</si>
  <si>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</si>
  <si>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</si>
  <si>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</si>
  <si>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</si>
  <si>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</si>
  <si>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</si>
  <si>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</si>
  <si>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</si>
  <si>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</si>
  <si>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</si>
  <si>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</si>
  <si>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</si>
  <si>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</si>
  <si>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</si>
  <si>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</si>
  <si>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</si>
  <si>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</si>
  <si>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</si>
  <si>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</si>
  <si>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</si>
  <si>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</si>
  <si>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</si>
  <si>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</si>
  <si>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</si>
  <si>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</si>
  <si>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</si>
  <si>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</si>
  <si>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</si>
  <si>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</si>
  <si>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</si>
  <si>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</si>
  <si>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</si>
  <si>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</si>
  <si>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</si>
  <si>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</si>
  <si>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</si>
  <si>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</si>
  <si>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</si>
  <si>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</si>
  <si>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</si>
  <si>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</si>
  <si>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</si>
  <si>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</si>
  <si>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</si>
  <si>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</si>
  <si>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</si>
  <si>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</si>
  <si>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</si>
  <si>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</si>
  <si>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</si>
  <si>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</si>
  <si>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</si>
  <si>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</si>
  <si>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</si>
  <si>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</si>
  <si>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</si>
  <si>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</si>
  <si>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</si>
  <si>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</si>
  <si>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</si>
  <si>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</si>
  <si>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</si>
  <si>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</si>
  <si>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</si>
  <si>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</si>
  <si>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</si>
  <si>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</si>
  <si>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</si>
  <si>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</si>
  <si>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</si>
  <si>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</si>
  <si>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</si>
  <si>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</si>
  <si>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</si>
  <si>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</si>
  <si>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</si>
  <si>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</si>
  <si>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</si>
  <si>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</si>
  <si>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</si>
  <si>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</si>
  <si>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</si>
  <si>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</si>
  <si>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</si>
  <si>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</si>
  <si>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</si>
  <si>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</si>
  <si>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</si>
  <si>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</si>
  <si>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</si>
  <si>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</si>
  <si>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</si>
  <si>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</si>
  <si>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</si>
  <si>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</si>
  <si>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</si>
  <si>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</si>
  <si>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</si>
  <si>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</si>
  <si>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</si>
  <si>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</si>
  <si>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</si>
  <si>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</si>
  <si>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</si>
  <si>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</si>
  <si>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</si>
  <si>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</si>
  <si>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</si>
  <si>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</si>
  <si>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</si>
  <si>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</si>
  <si>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</si>
  <si>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</si>
  <si>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</si>
  <si>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</si>
  <si>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</si>
  <si>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</si>
  <si>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</si>
  <si>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</si>
  <si>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</si>
  <si>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</si>
  <si>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</si>
  <si>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</si>
  <si>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</si>
  <si>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</si>
  <si>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</si>
  <si>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</si>
  <si>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</si>
  <si>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</si>
  <si>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</si>
  <si>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</si>
  <si>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</si>
  <si>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</si>
  <si>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</si>
  <si>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</si>
  <si>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</si>
  <si>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</si>
  <si>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</si>
  <si>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</si>
  <si>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</si>
  <si>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</si>
  <si>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</si>
  <si>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</si>
  <si>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</si>
  <si>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</si>
  <si>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</si>
  <si>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</si>
  <si>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</si>
  <si>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</si>
  <si>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</si>
  <si>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</si>
  <si>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</si>
  <si>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</si>
  <si>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</si>
  <si>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</si>
  <si>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</si>
  <si>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</si>
  <si>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</si>
  <si>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</si>
  <si>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</si>
  <si>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</si>
  <si>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</si>
  <si>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</si>
  <si>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</si>
  <si>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</si>
  <si>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</si>
  <si>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</si>
  <si>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</si>
  <si>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</si>
  <si>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</si>
  <si>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</si>
  <si>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</si>
  <si>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</si>
  <si>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</si>
  <si>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</si>
  <si>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</si>
  <si>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</si>
  <si>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</si>
  <si>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</si>
  <si>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</si>
  <si>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</si>
  <si>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</si>
  <si>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</si>
  <si>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</si>
  <si>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</si>
  <si>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</si>
  <si>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</si>
  <si>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</si>
  <si>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</si>
  <si>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</si>
  <si>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</si>
  <si>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</si>
  <si>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</si>
  <si>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</si>
  <si>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</si>
  <si>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</si>
  <si>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</si>
  <si>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</si>
  <si>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</si>
  <si>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</si>
  <si>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</si>
  <si>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</si>
  <si>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</si>
  <si>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</si>
  <si>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</si>
  <si>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</si>
  <si>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</si>
  <si>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</si>
  <si>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</si>
  <si>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</si>
  <si>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</si>
  <si>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</si>
  <si>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</si>
  <si>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</si>
  <si>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</si>
  <si>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</si>
  <si>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</si>
  <si>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</si>
  <si>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</si>
  <si>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</si>
  <si>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</si>
  <si>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</si>
  <si>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</si>
  <si>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</si>
  <si>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</si>
  <si>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</si>
  <si>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</si>
  <si>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</si>
  <si>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</si>
  <si>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</si>
  <si>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</si>
  <si>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</si>
  <si>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</si>
  <si>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</si>
  <si>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</si>
  <si>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</si>
  <si>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</si>
  <si>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</si>
  <si>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</si>
  <si>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</si>
  <si>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</si>
  <si>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</si>
  <si>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</si>
  <si>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</si>
  <si>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</si>
  <si>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</si>
  <si>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</si>
  <si>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</si>
  <si>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</si>
  <si>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</si>
  <si>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</si>
  <si>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</si>
  <si>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</si>
  <si>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</si>
  <si>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</si>
  <si>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</si>
  <si>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</si>
  <si>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</si>
  <si>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</si>
  <si>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</si>
  <si>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</si>
  <si>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</si>
  <si>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</si>
  <si>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</si>
  <si>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</si>
  <si>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</si>
  <si>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</si>
  <si>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</si>
  <si>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</si>
  <si>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</si>
  <si>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</si>
  <si>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</si>
  <si>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</si>
  <si>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</si>
  <si>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</si>
  <si>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</si>
  <si>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</si>
  <si>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</si>
  <si>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</si>
  <si>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</si>
  <si>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</si>
  <si>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</si>
  <si>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</si>
  <si>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</si>
  <si>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</si>
  <si>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</si>
  <si>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</si>
  <si>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</si>
  <si>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</si>
  <si>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</si>
  <si>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</si>
  <si>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</si>
  <si>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</si>
  <si>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</si>
  <si>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</si>
  <si>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</si>
  <si>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</si>
  <si>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</si>
  <si>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</si>
  <si>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</si>
  <si>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</si>
  <si>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</si>
  <si>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</si>
  <si>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</si>
  <si>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</si>
  <si>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</si>
  <si>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</si>
  <si>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</si>
  <si>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</si>
  <si>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</si>
  <si>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</si>
  <si>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</si>
  <si>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</si>
  <si>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</si>
  <si>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</si>
  <si>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</si>
  <si>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</si>
  <si>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</si>
  <si>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</si>
  <si>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</si>
  <si>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</si>
  <si>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</si>
  <si>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</si>
  <si>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</si>
  <si>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</si>
  <si>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</si>
  <si>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</si>
  <si>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</si>
  <si>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</si>
  <si>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</si>
  <si>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</si>
  <si>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</si>
  <si>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</si>
  <si>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</si>
  <si>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</si>
  <si>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</si>
  <si>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</si>
  <si>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</si>
  <si>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</si>
  <si>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</si>
  <si>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</si>
  <si>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</si>
  <si>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</si>
  <si>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</si>
  <si>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</si>
  <si>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</si>
  <si>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</si>
  <si>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</si>
  <si>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</si>
  <si>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</si>
  <si>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</si>
  <si>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</si>
  <si>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</si>
  <si>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</si>
  <si>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</si>
  <si>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</si>
  <si>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</si>
  <si>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</si>
  <si>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</si>
  <si>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</si>
  <si>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</si>
  <si>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</si>
  <si>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</si>
  <si>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</si>
  <si>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</si>
  <si>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</si>
  <si>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</si>
  <si>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</si>
  <si>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</si>
  <si>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</si>
  <si>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</si>
  <si>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</si>
  <si>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</si>
  <si>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</si>
  <si>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</si>
  <si>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</si>
  <si>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</si>
  <si>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</si>
  <si>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</si>
  <si>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</si>
  <si>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</si>
  <si>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</si>
  <si>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</si>
  <si>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</si>
  <si>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</si>
  <si>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</si>
  <si>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</si>
  <si>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</si>
  <si>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</si>
  <si>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</si>
  <si>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</si>
  <si>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</si>
  <si>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</si>
  <si>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</si>
  <si>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</si>
  <si>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</si>
  <si>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</si>
  <si>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</si>
  <si>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</si>
  <si>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</si>
  <si>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</si>
  <si>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</si>
  <si>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</si>
  <si>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</si>
  <si>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</si>
  <si>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</si>
  <si>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</si>
  <si>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</si>
  <si>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</si>
  <si>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</si>
  <si>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</si>
  <si>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</si>
  <si>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</si>
  <si>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</si>
  <si>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</si>
  <si>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</si>
  <si>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</si>
  <si>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</si>
  <si>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</si>
  <si>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</si>
  <si>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</si>
  <si>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</si>
  <si>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</si>
  <si>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</si>
  <si>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</si>
  <si>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</si>
  <si>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</si>
  <si>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</si>
  <si>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</si>
  <si>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</si>
  <si>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</si>
  <si>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</si>
  <si>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</si>
  <si>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</si>
  <si>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</si>
  <si>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</si>
  <si>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</si>
  <si>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</si>
  <si>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</si>
  <si>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</si>
  <si>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</si>
  <si>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</si>
  <si>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</si>
  <si>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</si>
  <si>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</si>
  <si>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</si>
  <si>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</si>
  <si>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</si>
  <si>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</si>
  <si>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</si>
  <si>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</si>
  <si>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</si>
  <si>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</si>
  <si>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</si>
  <si>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</si>
  <si>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</si>
  <si>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</si>
  <si>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</si>
  <si>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</si>
  <si>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</si>
  <si>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</si>
  <si>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</si>
  <si>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</si>
  <si>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</si>
  <si>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</si>
  <si>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</si>
  <si>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</si>
  <si>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</si>
  <si>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</si>
  <si>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</si>
  <si>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</si>
  <si>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</si>
  <si>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</si>
  <si>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</si>
  <si>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</si>
  <si>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</si>
  <si>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</si>
  <si>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</si>
  <si>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</si>
  <si>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</si>
  <si>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</si>
  <si>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</si>
  <si>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</si>
  <si>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</si>
  <si>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</si>
  <si>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</si>
  <si>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</si>
  <si>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</si>
  <si>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</si>
  <si>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</si>
  <si>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</si>
  <si>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</si>
  <si>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</si>
  <si>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</si>
  <si>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</si>
  <si>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</si>
  <si>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</si>
  <si>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</si>
  <si>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</si>
  <si>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</si>
  <si>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</si>
  <si>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</si>
  <si>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</si>
  <si>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</si>
  <si>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</si>
  <si>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</si>
  <si>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</si>
  <si>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</si>
  <si>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</si>
  <si>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</si>
  <si>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</si>
  <si>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</si>
  <si>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</si>
  <si>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</si>
  <si>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</si>
  <si>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</si>
  <si>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</si>
  <si>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</si>
  <si>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</si>
  <si>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</si>
  <si>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</si>
  <si>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</si>
  <si>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</si>
  <si>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</si>
  <si>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</si>
  <si>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</si>
  <si>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</si>
  <si>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</si>
  <si>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</si>
  <si>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</si>
  <si>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</si>
  <si>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</si>
  <si>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</si>
  <si>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</si>
  <si>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</si>
  <si>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</si>
  <si>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</si>
  <si>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</si>
  <si>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</si>
  <si>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</si>
  <si>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</si>
  <si>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</si>
  <si>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</si>
  <si>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</si>
  <si>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</si>
  <si>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</si>
  <si>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</si>
  <si>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</si>
  <si>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</si>
  <si>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</si>
  <si>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</si>
  <si>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</si>
  <si>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</si>
  <si>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</si>
  <si>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</si>
  <si>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</si>
  <si>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</si>
  <si>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</si>
  <si>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</si>
  <si>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</si>
  <si>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</si>
  <si>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</si>
  <si>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</si>
  <si>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</si>
  <si>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</si>
  <si>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</si>
  <si>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</si>
  <si>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</si>
  <si>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</si>
  <si>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</si>
  <si>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</si>
  <si>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</si>
  <si>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</si>
  <si>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</si>
  <si>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</si>
  <si>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</si>
  <si>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</si>
  <si>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</si>
  <si>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</si>
  <si>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</si>
  <si>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</si>
  <si>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</si>
  <si>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</si>
  <si>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</si>
  <si>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</si>
  <si>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</si>
  <si>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</si>
  <si>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</si>
  <si>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</si>
  <si>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</si>
  <si>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</si>
  <si>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</si>
  <si>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</si>
  <si>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</si>
  <si>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</si>
  <si>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</si>
  <si>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</si>
  <si>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</si>
  <si>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</si>
  <si>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</si>
  <si>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</si>
  <si>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</si>
  <si>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</si>
  <si>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</si>
  <si>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</si>
  <si>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</si>
  <si>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</si>
  <si>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</si>
  <si>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</si>
  <si>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</si>
  <si>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</si>
  <si>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</si>
  <si>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</si>
  <si>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</si>
  <si>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</si>
  <si>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</si>
  <si>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</si>
  <si>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</si>
  <si>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</si>
  <si>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</si>
  <si>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</si>
  <si>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</si>
  <si>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</si>
  <si>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</si>
  <si>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</si>
  <si>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</si>
  <si>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</si>
  <si>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</si>
  <si>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</si>
  <si>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</si>
  <si>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</si>
  <si>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</si>
  <si>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</si>
  <si>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</si>
  <si>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</si>
  <si>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</si>
  <si>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</si>
  <si>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</si>
  <si>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</si>
  <si>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</si>
  <si>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</si>
  <si>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</si>
  <si>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</si>
  <si>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</si>
  <si>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</si>
  <si>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</si>
  <si>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</si>
  <si>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</si>
  <si>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</si>
  <si>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</si>
  <si>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</si>
  <si>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</si>
  <si>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</si>
  <si>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</si>
  <si>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</si>
  <si>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</si>
  <si>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</si>
  <si>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</si>
  <si>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</si>
  <si>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</si>
  <si>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</si>
  <si>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</si>
  <si>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</si>
  <si>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</si>
  <si>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</si>
  <si>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</si>
  <si>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</si>
  <si>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</si>
  <si>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</si>
  <si>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</si>
  <si>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</si>
  <si>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</si>
  <si>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</si>
  <si>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</si>
  <si>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</si>
  <si>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</si>
  <si>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</si>
  <si>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</si>
  <si>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</si>
  <si>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</si>
  <si>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</si>
  <si>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</si>
  <si>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</si>
  <si>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</si>
  <si>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</si>
  <si>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</si>
  <si>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</si>
  <si>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</si>
  <si>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</si>
  <si>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</si>
  <si>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</si>
  <si>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</si>
  <si>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</si>
  <si>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</si>
  <si>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</si>
  <si>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</si>
  <si>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</si>
  <si>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</si>
  <si>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</si>
  <si>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</si>
  <si>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</si>
  <si>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</si>
  <si>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</si>
  <si>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</si>
  <si>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</si>
  <si>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</si>
  <si>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</si>
  <si>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</si>
  <si>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</si>
  <si>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</si>
  <si>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</si>
  <si>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</si>
  <si>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</si>
  <si>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</si>
  <si>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</si>
  <si>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</si>
  <si>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</si>
  <si>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</si>
  <si>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</si>
  <si>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</si>
  <si>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</si>
  <si>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</si>
  <si>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</si>
  <si>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</si>
  <si>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</si>
  <si>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</si>
  <si>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</si>
  <si>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</si>
  <si>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</si>
  <si>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</si>
  <si>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</si>
  <si>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</si>
  <si>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</si>
  <si>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</si>
  <si>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</si>
  <si>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</si>
  <si>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</si>
  <si>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</si>
  <si>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</si>
  <si>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</si>
  <si>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</si>
  <si>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</si>
  <si>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</si>
  <si>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</si>
  <si>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</si>
  <si>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</si>
  <si>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</si>
  <si>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</si>
  <si>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</si>
  <si>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</si>
  <si>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</si>
  <si>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</si>
  <si>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</si>
  <si>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</si>
  <si>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</si>
  <si>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</si>
  <si>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</si>
  <si>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</si>
  <si>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</si>
  <si>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</si>
  <si>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</si>
  <si>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</si>
  <si>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</si>
  <si>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</si>
  <si>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</si>
  <si>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</si>
  <si>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</si>
  <si>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</si>
  <si>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</si>
  <si>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</si>
  <si>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</si>
  <si>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</si>
  <si>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</si>
  <si>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</si>
  <si>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</si>
  <si>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</si>
  <si>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</si>
  <si>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</si>
  <si>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</si>
  <si>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</si>
  <si>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</si>
  <si>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</si>
  <si>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</si>
  <si>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</si>
  <si>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</si>
  <si>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</si>
  <si>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</si>
  <si>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</si>
  <si>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</si>
  <si>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</si>
  <si>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</si>
  <si>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</si>
  <si>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</si>
  <si>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</si>
  <si>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</si>
  <si>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</si>
  <si>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</si>
  <si>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</si>
  <si>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</si>
  <si>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</si>
  <si>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</si>
  <si>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</si>
  <si>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</si>
  <si>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</si>
  <si>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</si>
  <si>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</si>
  <si>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</si>
  <si>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</si>
  <si>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</si>
  <si>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</si>
  <si>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</si>
  <si>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</si>
  <si>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</si>
  <si>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</si>
  <si>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</si>
  <si>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</si>
  <si>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</si>
  <si>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</si>
  <si>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</si>
  <si>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</si>
  <si>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</si>
  <si>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</si>
  <si>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</si>
  <si>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</si>
  <si>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</si>
  <si>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</si>
  <si>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</si>
  <si>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</si>
  <si>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</si>
  <si>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</si>
  <si>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</si>
  <si>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</si>
  <si>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</si>
  <si>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</si>
  <si>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</si>
  <si>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</si>
  <si>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</si>
  <si>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</si>
  <si>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</si>
  <si>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</si>
  <si>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</si>
  <si>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</si>
  <si>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</si>
  <si>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</si>
  <si>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</si>
  <si>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</si>
  <si>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</si>
  <si>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</si>
  <si>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</si>
  <si>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</si>
  <si>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</si>
  <si>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</si>
  <si>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</si>
  <si>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</si>
  <si>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</si>
  <si>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</si>
  <si>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</si>
  <si>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</si>
  <si>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</si>
  <si>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</si>
  <si>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</si>
  <si>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</si>
  <si>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</si>
  <si>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</si>
  <si>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</si>
  <si>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</si>
  <si>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</si>
  <si>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</si>
  <si>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</si>
  <si>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</si>
  <si>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</si>
  <si>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</si>
  <si>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</si>
  <si>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</si>
  <si>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</si>
  <si>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</si>
  <si>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</si>
  <si>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</si>
  <si>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</si>
  <si>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</si>
  <si>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</si>
  <si>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</si>
  <si>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</si>
  <si>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</si>
  <si>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</si>
  <si>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</si>
  <si>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</si>
  <si>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</si>
  <si>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</si>
  <si>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</si>
  <si>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</si>
  <si>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</si>
  <si>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</si>
  <si>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</si>
  <si>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</si>
  <si>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</si>
  <si>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</si>
  <si>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</si>
  <si>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</si>
  <si>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</si>
  <si>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</si>
  <si>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</si>
  <si>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</si>
  <si>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</si>
  <si>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</si>
  <si>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</si>
  <si>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</si>
  <si>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</si>
  <si>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</si>
  <si>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</si>
  <si>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</si>
  <si>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</si>
  <si>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</si>
  <si>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</si>
  <si>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</si>
  <si>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</si>
  <si>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</si>
  <si>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</si>
  <si>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</si>
  <si>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</si>
  <si>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</si>
  <si>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</si>
  <si>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</si>
  <si>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</si>
  <si>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</si>
  <si>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</si>
  <si>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</si>
  <si>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</si>
  <si>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</si>
  <si>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</si>
  <si>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</si>
  <si>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</si>
  <si>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</si>
  <si>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</si>
  <si>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</si>
  <si>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</si>
  <si>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</si>
  <si>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</si>
  <si>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</si>
  <si>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</si>
  <si>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</si>
  <si>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</si>
  <si>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</si>
  <si>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</si>
  <si>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</si>
  <si>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</si>
  <si>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</si>
  <si>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</si>
  <si>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</si>
  <si>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</si>
  <si>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</si>
  <si>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</si>
  <si>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</si>
  <si>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</si>
  <si>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</si>
  <si>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</si>
  <si>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</si>
  <si>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</si>
  <si>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</si>
  <si>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</si>
  <si>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</si>
  <si>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</si>
  <si>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</si>
  <si>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</si>
  <si>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</si>
  <si>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</si>
  <si>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</si>
  <si>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</si>
  <si>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</si>
  <si>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</si>
  <si>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</si>
  <si>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</si>
  <si>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</si>
  <si>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</si>
  <si>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</si>
  <si>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</si>
  <si>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</si>
  <si>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</si>
  <si>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</si>
  <si>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</si>
  <si>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</si>
  <si>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</si>
  <si>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</si>
  <si>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</si>
  <si>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</si>
  <si>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</si>
  <si>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</si>
  <si>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</si>
  <si>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</si>
  <si>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</si>
  <si>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</si>
  <si>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</si>
  <si>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</si>
  <si>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</si>
  <si>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</si>
  <si>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</si>
  <si>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</si>
  <si>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</si>
  <si>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</si>
  <si>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</si>
  <si>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</si>
  <si>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</si>
  <si>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</si>
  <si>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</si>
  <si>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</si>
  <si>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</si>
  <si>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</si>
  <si>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</si>
  <si>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</si>
  <si>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</si>
  <si>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</si>
  <si>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</si>
  <si>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</si>
  <si>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</si>
  <si>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</si>
  <si>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</si>
  <si>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</si>
  <si>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</si>
  <si>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</si>
  <si>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</si>
  <si>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</si>
  <si>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</si>
  <si>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</si>
  <si>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</si>
  <si>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</si>
  <si>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</si>
  <si>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</si>
  <si>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</si>
  <si>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</si>
  <si>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</si>
  <si>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</si>
  <si>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</si>
  <si>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</si>
  <si>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</si>
  <si>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</si>
  <si>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</si>
  <si>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</si>
  <si>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</si>
  <si>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</si>
  <si>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</si>
  <si>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</si>
  <si>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</si>
  <si>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</si>
  <si>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</si>
  <si>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</si>
  <si>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</si>
  <si>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</si>
  <si>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</si>
  <si>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</si>
  <si>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</si>
  <si>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</si>
  <si>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</si>
  <si>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</si>
  <si>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</si>
  <si>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</si>
  <si>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</si>
  <si>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</si>
  <si>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</si>
  <si>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</si>
  <si>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</si>
  <si>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</si>
  <si>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</si>
  <si>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</si>
  <si>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</si>
  <si>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</si>
  <si>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</si>
  <si>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</si>
  <si>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</si>
  <si>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</si>
  <si>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</si>
  <si>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</si>
  <si>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</si>
  <si>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</si>
  <si>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</si>
  <si>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</si>
  <si>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</si>
  <si>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</si>
  <si>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</si>
  <si>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</si>
  <si>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</si>
  <si>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</si>
  <si>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</si>
  <si>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</si>
  <si>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</si>
  <si>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</si>
  <si>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</si>
  <si>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</si>
  <si>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</si>
  <si>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</si>
  <si>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</si>
  <si>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</si>
  <si>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</si>
  <si>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</si>
  <si>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</si>
  <si>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</si>
  <si>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</si>
  <si>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</si>
  <si>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</si>
  <si>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</si>
  <si>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</si>
  <si>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</si>
  <si>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</si>
  <si>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</si>
  <si>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</si>
  <si>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</si>
  <si>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</si>
  <si>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</si>
  <si>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</si>
  <si>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</si>
  <si>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</si>
  <si>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</si>
  <si>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</si>
  <si>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</si>
  <si>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</si>
  <si>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</si>
  <si>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</si>
  <si>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</si>
  <si>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</si>
  <si>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</si>
  <si>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</si>
  <si>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</si>
  <si>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</si>
  <si>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</si>
  <si>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</si>
  <si>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</si>
  <si>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</si>
  <si>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</si>
  <si>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</si>
  <si>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</si>
  <si>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</si>
  <si>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</si>
  <si>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</si>
  <si>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</si>
  <si>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</si>
  <si>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</si>
  <si>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</si>
  <si>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</si>
  <si>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</si>
  <si>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</si>
  <si>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</si>
  <si>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</si>
  <si>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</si>
  <si>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</si>
  <si>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</si>
  <si>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</si>
  <si>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</si>
  <si>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</si>
  <si>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</si>
  <si>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</si>
  <si>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</si>
  <si>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</si>
  <si>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</si>
  <si>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</si>
  <si>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</si>
  <si>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</si>
  <si>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</si>
  <si>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</si>
  <si>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</si>
  <si>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</si>
  <si>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</si>
  <si>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</si>
  <si>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</si>
  <si>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</si>
  <si>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</si>
  <si>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</si>
  <si>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</si>
  <si>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</si>
  <si>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</si>
  <si>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</si>
  <si>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</si>
  <si>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</si>
  <si>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</si>
  <si>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</si>
  <si>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</si>
  <si>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</si>
  <si>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</si>
  <si>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</si>
  <si>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</si>
  <si>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</si>
  <si>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</si>
  <si>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</si>
  <si>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</si>
  <si>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</si>
  <si>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</si>
  <si>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</si>
  <si>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</si>
  <si>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</si>
  <si>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</si>
  <si>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</si>
  <si>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</si>
  <si>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</si>
  <si>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</si>
  <si>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</si>
  <si>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</si>
  <si>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</si>
  <si>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</si>
  <si>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</si>
  <si>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</si>
  <si>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</si>
  <si>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</si>
  <si>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</si>
  <si>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</si>
  <si>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</si>
  <si>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</si>
  <si>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</si>
  <si>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</si>
  <si>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</si>
  <si>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</si>
  <si>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</si>
  <si>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</si>
  <si>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</si>
  <si>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</si>
  <si>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</si>
  <si>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</si>
  <si>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</si>
  <si>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</si>
  <si>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</si>
  <si>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</si>
  <si>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</si>
  <si>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</si>
  <si>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</si>
  <si>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</si>
  <si>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</si>
  <si>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</si>
  <si>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</si>
  <si>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</si>
  <si>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</si>
  <si>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</si>
  <si>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</si>
  <si>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</si>
  <si>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</si>
  <si>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</si>
  <si>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</si>
  <si>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</si>
  <si>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</si>
  <si>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</si>
  <si>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</si>
  <si>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</si>
  <si>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</si>
  <si>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</si>
  <si>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</si>
  <si>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</si>
  <si>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</si>
  <si>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</si>
  <si>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</si>
  <si>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</si>
  <si>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</si>
  <si>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</si>
  <si>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</si>
  <si>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</si>
  <si>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</si>
  <si>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</si>
  <si>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</si>
  <si>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</si>
  <si>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</si>
  <si>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</si>
  <si>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</si>
  <si>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</si>
  <si>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</si>
  <si>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</si>
  <si>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</si>
  <si>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</si>
  <si>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</si>
  <si>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</si>
  <si>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</si>
  <si>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</si>
  <si>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</si>
  <si>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</si>
  <si>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</si>
  <si>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</si>
  <si>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</si>
  <si>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</si>
  <si>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</si>
  <si>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</si>
  <si>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</si>
  <si>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</si>
  <si>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</si>
  <si>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</si>
  <si>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</si>
  <si>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</si>
  <si>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</si>
  <si>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</si>
  <si>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</si>
  <si>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</si>
  <si>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</si>
  <si>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</si>
  <si>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</si>
  <si>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</si>
  <si>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</si>
  <si>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</si>
  <si>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</si>
  <si>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</si>
  <si>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</si>
  <si>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</si>
  <si>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</si>
  <si>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</si>
  <si>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</si>
  <si>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</si>
  <si>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</si>
  <si>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</si>
  <si>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</si>
  <si>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</si>
  <si>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</si>
  <si>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</si>
  <si>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</si>
  <si>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</si>
  <si>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</si>
  <si>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</si>
  <si>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</si>
  <si>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</si>
  <si>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</si>
  <si>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</si>
  <si>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</si>
  <si>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</si>
  <si>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</si>
  <si>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</si>
  <si>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</si>
  <si>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</si>
  <si>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</si>
  <si>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</si>
  <si>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</si>
  <si>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</si>
  <si>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</si>
  <si>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</si>
  <si>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</si>
  <si>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</si>
  <si>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</si>
  <si>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</si>
  <si>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</si>
  <si>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</si>
  <si>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</si>
  <si>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</si>
  <si>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</si>
  <si>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</si>
  <si>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</si>
  <si>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</si>
  <si>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</si>
  <si>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</si>
  <si>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</si>
  <si>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</si>
  <si>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</si>
  <si>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</si>
  <si>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</si>
  <si>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</si>
  <si>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</si>
  <si>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</si>
  <si>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</si>
  <si>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</si>
  <si>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</si>
  <si>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</si>
  <si>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</si>
  <si>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</si>
  <si>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</si>
  <si>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</si>
  <si>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</si>
  <si>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</si>
  <si>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</si>
  <si>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</si>
  <si>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</si>
  <si>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</si>
  <si>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</si>
  <si>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</si>
  <si>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</si>
  <si>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</si>
  <si>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</si>
  <si>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</si>
  <si>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</si>
  <si>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</si>
  <si>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</si>
  <si>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</si>
  <si>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</si>
  <si>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</si>
  <si>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</si>
  <si>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</si>
  <si>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</si>
  <si>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</si>
  <si>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</si>
  <si>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</si>
  <si>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</si>
  <si>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</si>
  <si>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</si>
  <si>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</si>
  <si>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</si>
  <si>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</si>
  <si>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</si>
  <si>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</si>
  <si>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</si>
  <si>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</si>
  <si>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</si>
  <si>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</si>
  <si>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</si>
  <si>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</si>
  <si>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</si>
  <si>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</si>
  <si>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</si>
  <si>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</si>
  <si>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</si>
  <si>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</si>
  <si>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</si>
  <si>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</si>
  <si>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</si>
  <si>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</si>
  <si>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</si>
  <si>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</si>
  <si>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</si>
  <si>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</si>
  <si>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</si>
  <si>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</si>
  <si>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</si>
  <si>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</si>
  <si>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</si>
  <si>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</si>
  <si>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</si>
  <si>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</si>
  <si>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</si>
  <si>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</si>
  <si>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</si>
  <si>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</si>
  <si>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</si>
  <si>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</si>
  <si>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</si>
  <si>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</si>
  <si>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</si>
  <si>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</si>
  <si>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</si>
  <si>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</si>
  <si>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</si>
  <si>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</si>
  <si>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</si>
  <si>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</si>
  <si>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</si>
  <si>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</si>
  <si>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</si>
  <si>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</si>
  <si>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</si>
  <si>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</si>
  <si>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</si>
  <si>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</si>
  <si>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</si>
  <si>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</si>
  <si>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</si>
  <si>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</si>
  <si>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</si>
  <si>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</si>
  <si>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</si>
  <si>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</si>
  <si>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</si>
  <si>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</si>
  <si>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</si>
  <si>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</si>
  <si>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</si>
  <si>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</si>
  <si>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</si>
  <si>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</si>
  <si>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</si>
  <si>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</si>
  <si>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</si>
  <si>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</si>
  <si>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</si>
  <si>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</si>
  <si>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</si>
  <si>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</si>
  <si>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</si>
  <si>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</si>
  <si>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</si>
  <si>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</si>
  <si>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</si>
  <si>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</si>
  <si>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</si>
  <si>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</si>
  <si>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</si>
  <si>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</si>
  <si>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</si>
  <si>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</si>
  <si>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</si>
  <si>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</si>
  <si>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</si>
  <si>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</si>
  <si>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</si>
  <si>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</si>
  <si>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</si>
  <si>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</si>
  <si>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</si>
  <si>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</si>
  <si>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</si>
  <si>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</si>
  <si>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</si>
  <si>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</si>
  <si>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</si>
  <si>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</si>
  <si>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</si>
  <si>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</si>
  <si>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</si>
  <si>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</si>
  <si>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</si>
  <si>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</si>
  <si>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</si>
  <si>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</si>
  <si>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</si>
  <si>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</si>
  <si>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</si>
  <si>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</si>
  <si>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</si>
  <si>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</si>
  <si>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</si>
  <si>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</si>
  <si>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</si>
  <si>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</si>
  <si>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</si>
  <si>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</si>
  <si>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</si>
  <si>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</si>
  <si>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</si>
  <si>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</si>
  <si>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</si>
  <si>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</si>
  <si>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</si>
  <si>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</si>
  <si>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</si>
  <si>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</si>
  <si>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</si>
  <si>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</si>
  <si>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</si>
  <si>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</si>
  <si>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</si>
  <si>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</si>
  <si>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</si>
  <si>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</si>
  <si>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</si>
  <si>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</si>
  <si>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</si>
  <si>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</si>
  <si>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</si>
  <si>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</si>
  <si>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</si>
  <si>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</si>
  <si>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</si>
  <si>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</si>
  <si>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</si>
  <si>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</si>
  <si>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</si>
  <si>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</si>
  <si>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</si>
  <si>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</si>
  <si>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</si>
  <si>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</si>
  <si>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</si>
  <si>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</si>
  <si>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</si>
  <si>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</si>
  <si>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</si>
  <si>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</si>
  <si>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</si>
  <si>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</si>
  <si>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</si>
  <si>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</si>
  <si>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</si>
  <si>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</si>
  <si>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</si>
  <si>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</si>
  <si>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</si>
  <si>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</si>
  <si>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</si>
  <si>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</si>
  <si>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</si>
  <si>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</si>
  <si>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</si>
  <si>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</si>
  <si>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</si>
  <si>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</si>
  <si>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</si>
  <si>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</si>
  <si>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</si>
  <si>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</si>
  <si>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</si>
  <si>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</si>
  <si>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</si>
  <si>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</si>
  <si>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</si>
  <si>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</si>
  <si>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</si>
  <si>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</si>
  <si>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</si>
  <si>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</si>
  <si>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</si>
  <si>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</si>
  <si>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</si>
  <si>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</si>
  <si>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</si>
  <si>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</si>
  <si>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</si>
  <si>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</si>
  <si>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</si>
  <si>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</si>
  <si>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</si>
  <si>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</si>
  <si>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</si>
  <si>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</si>
  <si>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</si>
  <si>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</si>
  <si>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</si>
  <si>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</si>
  <si>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</si>
  <si>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</si>
  <si>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</si>
  <si>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</si>
  <si>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</si>
  <si>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</si>
  <si>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</si>
  <si>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</si>
  <si>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</si>
  <si>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</si>
  <si>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</si>
  <si>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</si>
  <si>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</si>
  <si>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</si>
  <si>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</si>
  <si>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</si>
  <si>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</si>
  <si>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</si>
  <si>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</si>
  <si>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</si>
  <si>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</si>
  <si>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</si>
  <si>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</si>
  <si>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</si>
  <si>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</si>
  <si>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</si>
  <si>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</si>
  <si>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</si>
  <si>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</si>
  <si>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</si>
  <si>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</si>
  <si>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</si>
  <si>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</si>
  <si>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</si>
  <si>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</si>
  <si>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</si>
  <si>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</si>
  <si>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</si>
  <si>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</si>
  <si>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</si>
  <si>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</si>
  <si>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</si>
  <si>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</si>
  <si>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</si>
  <si>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</si>
  <si>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</si>
  <si>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</si>
  <si>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</si>
  <si>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</si>
  <si>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</si>
  <si>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</si>
  <si>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</si>
  <si>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</si>
  <si>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</si>
  <si>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</si>
  <si>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</si>
  <si>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</si>
  <si>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</si>
  <si>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</si>
  <si>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</si>
  <si>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</si>
  <si>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</si>
  <si>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</si>
  <si>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</si>
  <si>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</si>
  <si>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</si>
  <si>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</si>
  <si>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</si>
  <si>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</si>
  <si>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</si>
  <si>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</si>
  <si>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</si>
  <si>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</si>
  <si>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</si>
  <si>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</si>
  <si>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</si>
  <si>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</si>
  <si>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</si>
  <si>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</si>
  <si>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</si>
  <si>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</si>
  <si>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</si>
  <si>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</si>
  <si>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</si>
  <si>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</si>
  <si>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</si>
  <si>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</si>
  <si>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</si>
  <si>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</si>
  <si>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</si>
  <si>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</si>
  <si>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</si>
  <si>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</si>
  <si>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</si>
  <si>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</si>
  <si>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</si>
  <si>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</si>
  <si>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</si>
  <si>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</si>
  <si>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</si>
  <si>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</si>
  <si>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</si>
  <si>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</si>
  <si>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</si>
  <si>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</si>
  <si>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</si>
  <si>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</si>
  <si>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</si>
  <si>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</si>
  <si>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</si>
  <si>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</si>
  <si>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</si>
  <si>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</si>
  <si>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</si>
  <si>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</si>
  <si>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</si>
  <si>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</si>
  <si>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</si>
  <si>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</si>
  <si>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</si>
  <si>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</si>
  <si>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</si>
  <si>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</si>
  <si>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</si>
  <si>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</si>
  <si>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</si>
  <si>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</si>
  <si>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</si>
  <si>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</si>
  <si>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</si>
  <si>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</si>
  <si>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</si>
  <si>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</si>
  <si>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</si>
  <si>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</si>
  <si>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</si>
  <si>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</si>
  <si>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</si>
  <si>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</si>
  <si>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</si>
  <si>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</si>
  <si>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</si>
  <si>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</si>
  <si>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</si>
  <si>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</si>
  <si>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</si>
  <si>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</si>
  <si>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</si>
  <si>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</si>
  <si>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</si>
  <si>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</si>
  <si>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</si>
  <si>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</si>
  <si>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</si>
  <si>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</si>
  <si>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</si>
  <si>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</si>
  <si>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</si>
  <si>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</si>
  <si>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</si>
  <si>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</si>
  <si>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</si>
  <si>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</si>
  <si>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</si>
  <si>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</si>
  <si>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</si>
  <si>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</si>
  <si>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</si>
  <si>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</si>
  <si>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</si>
  <si>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</si>
  <si>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</si>
  <si>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</si>
  <si>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</si>
  <si>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</si>
  <si>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</si>
  <si>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</si>
  <si>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</si>
  <si>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</si>
  <si>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</si>
  <si>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</si>
  <si>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</si>
  <si>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</si>
  <si>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</si>
  <si>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</si>
  <si>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</si>
  <si>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</si>
  <si>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</si>
  <si>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</si>
  <si>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</si>
  <si>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</si>
  <si>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</si>
  <si>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</si>
  <si>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</si>
  <si>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</si>
  <si>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</si>
  <si>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</si>
  <si>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</si>
  <si>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</si>
  <si>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</si>
  <si>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</si>
  <si>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</si>
  <si>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</si>
  <si>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</si>
  <si>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</si>
  <si>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</si>
  <si>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</si>
  <si>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</si>
  <si>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</si>
  <si>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</si>
  <si>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</si>
  <si>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</si>
  <si>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</si>
  <si>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</si>
  <si>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</si>
  <si>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</si>
  <si>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</si>
  <si>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</si>
  <si>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</si>
  <si>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</si>
  <si>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</si>
  <si>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</si>
  <si>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</si>
  <si>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</si>
  <si>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</si>
  <si>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</si>
  <si>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</si>
  <si>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</si>
  <si>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</si>
  <si>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</si>
  <si>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</si>
  <si>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</si>
  <si>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</si>
  <si>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</si>
  <si>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</si>
  <si>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</si>
  <si>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</si>
  <si>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</si>
  <si>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</si>
  <si>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</si>
  <si>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</si>
  <si>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</si>
  <si>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</si>
  <si>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</si>
  <si>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</si>
  <si>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</si>
  <si>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</si>
  <si>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</si>
  <si>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</si>
  <si>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</si>
  <si>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</si>
  <si>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</si>
  <si>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</si>
  <si>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</si>
  <si>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</si>
  <si>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</si>
  <si>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</si>
  <si>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</si>
  <si>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</si>
  <si>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</si>
  <si>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</si>
  <si>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</si>
  <si>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</si>
  <si>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</si>
  <si>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</si>
  <si>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</si>
  <si>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</si>
  <si>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</si>
  <si>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</si>
  <si>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</si>
  <si>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</si>
  <si>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</si>
  <si>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</si>
  <si>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</si>
  <si>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</si>
  <si>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</si>
  <si>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</si>
  <si>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</si>
  <si>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</si>
  <si>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</si>
  <si>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</si>
  <si>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</si>
  <si>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</si>
  <si>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</si>
  <si>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</si>
  <si>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</si>
  <si>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</si>
  <si>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</si>
  <si>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</si>
  <si>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</si>
  <si>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</si>
  <si>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</si>
  <si>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</si>
  <si>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</si>
  <si>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</si>
  <si>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</si>
  <si>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</si>
  <si>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</si>
  <si>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</si>
  <si>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</si>
  <si>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</si>
  <si>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</si>
  <si>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</si>
  <si>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</si>
  <si>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</si>
  <si>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</si>
  <si>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</si>
  <si>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</si>
  <si>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</si>
  <si>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</si>
  <si>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</si>
  <si>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</si>
  <si>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</si>
  <si>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</si>
  <si>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</si>
  <si>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</si>
  <si>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</si>
  <si>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</si>
  <si>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</si>
  <si>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</si>
  <si>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</si>
  <si>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</si>
  <si>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</si>
  <si>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</si>
  <si>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</si>
  <si>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</si>
  <si>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</si>
  <si>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</si>
  <si>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</si>
  <si>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</si>
  <si>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</si>
  <si>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</si>
  <si>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</si>
  <si>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</si>
  <si>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</si>
  <si>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</si>
  <si>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</si>
  <si>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</si>
  <si>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</si>
  <si>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</si>
  <si>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</si>
  <si>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</si>
  <si>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</si>
  <si>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</si>
  <si>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</si>
  <si>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</si>
  <si>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</si>
  <si>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</si>
  <si>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</si>
  <si>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</si>
  <si>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</si>
  <si>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</si>
  <si>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</si>
  <si>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</si>
  <si>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</si>
  <si>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</si>
  <si>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</si>
  <si>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</si>
  <si>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</si>
  <si>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</si>
  <si>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</si>
  <si>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</si>
  <si>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</si>
  <si>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</si>
  <si>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</si>
  <si>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</si>
  <si>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</si>
  <si>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</si>
  <si>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</si>
  <si>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</si>
  <si>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</si>
  <si>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</si>
  <si>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</si>
  <si>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</si>
  <si>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</si>
  <si>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</si>
  <si>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</si>
  <si>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</si>
  <si>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</si>
  <si>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</si>
  <si>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</si>
  <si>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</si>
  <si>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</si>
  <si>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</si>
  <si>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</si>
  <si>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</si>
  <si>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</si>
  <si>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</si>
  <si>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</si>
  <si>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</si>
  <si>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</si>
  <si>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</si>
  <si>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</si>
  <si>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</si>
  <si>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</si>
  <si>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</si>
  <si>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</si>
  <si>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</si>
  <si>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</si>
  <si>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</si>
  <si>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</si>
  <si>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</si>
  <si>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</si>
  <si>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</si>
  <si>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</si>
  <si>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</si>
  <si>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</si>
  <si>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</si>
  <si>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</si>
  <si>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</si>
  <si>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</si>
  <si>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</si>
  <si>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</si>
  <si>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</si>
  <si>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</si>
  <si>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</si>
  <si>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</si>
  <si>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</si>
  <si>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</si>
  <si>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</si>
  <si>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</si>
  <si>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</si>
  <si>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</si>
  <si>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</si>
  <si>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</si>
  <si>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</si>
  <si>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</si>
  <si>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</si>
  <si>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</si>
  <si>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</si>
  <si>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</si>
  <si>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</si>
  <si>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</si>
  <si>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</si>
  <si>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</si>
  <si>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</si>
  <si>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</si>
  <si>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</si>
  <si>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</si>
  <si>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</si>
  <si>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</si>
  <si>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</si>
  <si>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</si>
  <si>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</si>
  <si>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</si>
  <si>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</si>
  <si>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</si>
  <si>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</si>
  <si>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</si>
  <si>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</si>
  <si>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</si>
  <si>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</si>
  <si>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</si>
  <si>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</si>
  <si>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</si>
  <si>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</si>
  <si>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</si>
  <si>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</si>
  <si>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</si>
  <si>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</si>
  <si>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</si>
  <si>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</si>
  <si>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</si>
  <si>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</si>
  <si>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</si>
  <si>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</si>
  <si>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</si>
  <si>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</si>
  <si>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</si>
  <si>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</si>
  <si>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</si>
  <si>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</si>
  <si>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</si>
  <si>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</si>
  <si>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</si>
  <si>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</si>
  <si>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</si>
  <si>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</si>
  <si>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</si>
  <si>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</si>
  <si>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</si>
  <si>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</si>
  <si>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</si>
  <si>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</si>
  <si>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</si>
  <si>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</si>
  <si>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</si>
  <si>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</si>
  <si>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</si>
  <si>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</si>
  <si>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</si>
  <si>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</si>
  <si>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</si>
  <si>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</si>
  <si>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</si>
  <si>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</si>
  <si>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</si>
  <si>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</si>
  <si>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</si>
  <si>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</si>
  <si>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</si>
  <si>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</si>
  <si>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</si>
  <si>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</si>
  <si>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</si>
  <si>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</si>
  <si>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</si>
  <si>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</si>
  <si>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</si>
  <si>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</si>
  <si>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</si>
  <si>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</si>
  <si>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</si>
  <si>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</si>
  <si>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</si>
  <si>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</si>
  <si>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</si>
  <si>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</si>
  <si>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</si>
  <si>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</si>
  <si>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</si>
  <si>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</si>
  <si>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</si>
  <si>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</si>
  <si>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</si>
  <si>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</si>
  <si>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</si>
  <si>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</si>
  <si>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</si>
  <si>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</si>
  <si>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</si>
  <si>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</si>
  <si>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</si>
  <si>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</si>
  <si>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</si>
  <si>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</si>
  <si>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</si>
  <si>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</si>
  <si>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</si>
  <si>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</si>
  <si>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</si>
  <si>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</si>
  <si>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</si>
  <si>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</si>
  <si>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</si>
  <si>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</si>
  <si>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</si>
  <si>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</si>
  <si>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</si>
  <si>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</si>
  <si>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</si>
  <si>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</si>
  <si>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</si>
  <si>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</si>
  <si>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</si>
  <si>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</si>
  <si>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</si>
  <si>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</si>
  <si>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</si>
  <si>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</si>
  <si>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</si>
  <si>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</si>
  <si>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</si>
  <si>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</si>
  <si>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</si>
  <si>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</si>
  <si>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</si>
  <si>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</si>
  <si>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</si>
  <si>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</si>
  <si>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</si>
  <si>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</si>
  <si>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</si>
  <si>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</si>
  <si>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</si>
  <si>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</si>
  <si>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</si>
  <si>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</si>
  <si>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</si>
  <si>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</si>
  <si>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</si>
  <si>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</si>
  <si>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</si>
  <si>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</si>
  <si>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</si>
  <si>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</si>
  <si>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</si>
  <si>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</si>
  <si>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</si>
  <si>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</si>
  <si>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</si>
  <si>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</si>
  <si>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</si>
  <si>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</si>
  <si>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</si>
  <si>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</si>
  <si>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</si>
  <si>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</si>
  <si>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</si>
  <si>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</si>
  <si>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</si>
  <si>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</si>
  <si>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</si>
  <si>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</si>
  <si>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</si>
  <si>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</si>
  <si>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</si>
  <si>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</si>
  <si>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</si>
  <si>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</si>
  <si>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</si>
  <si>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</si>
  <si>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</si>
  <si>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</si>
  <si>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</si>
  <si>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</si>
  <si>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</si>
  <si>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</si>
  <si>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</si>
  <si>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</si>
  <si>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</si>
  <si>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</si>
  <si>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</si>
  <si>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</si>
  <si>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</si>
  <si>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</si>
  <si>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</si>
  <si>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</si>
  <si>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</si>
  <si>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</si>
  <si>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</si>
  <si>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</si>
  <si>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</si>
  <si>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</si>
  <si>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</si>
  <si>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</si>
  <si>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</si>
  <si>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</si>
  <si>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</si>
  <si>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</si>
  <si>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</si>
  <si>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</si>
  <si>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</si>
  <si>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</si>
  <si>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</si>
  <si>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</si>
  <si>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</si>
  <si>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</si>
  <si>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</si>
  <si>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</si>
  <si>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</si>
  <si>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</si>
  <si>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</si>
  <si>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</si>
  <si>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</si>
  <si>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</si>
  <si>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</si>
  <si>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</si>
  <si>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</si>
  <si>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</si>
  <si>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</si>
  <si>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</si>
  <si>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</si>
  <si>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</si>
  <si>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</si>
  <si>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</si>
  <si>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</si>
  <si>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</si>
  <si>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</si>
  <si>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</si>
  <si>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</si>
  <si>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</si>
  <si>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</si>
  <si>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</si>
  <si>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</si>
  <si>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</si>
  <si>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</si>
  <si>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</si>
  <si>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</si>
  <si>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</si>
  <si>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</si>
  <si>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</si>
  <si>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</si>
  <si>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</si>
  <si>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</si>
  <si>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</si>
  <si>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</si>
  <si>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</si>
  <si>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</si>
  <si>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</si>
  <si>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</si>
  <si>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</si>
  <si>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</si>
  <si>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</si>
  <si>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</si>
  <si>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</si>
  <si>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</si>
  <si>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</si>
  <si>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</si>
  <si>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</si>
  <si>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</si>
  <si>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</si>
  <si>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</si>
  <si>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</si>
  <si>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</si>
  <si>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</si>
  <si>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</si>
  <si>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</si>
  <si>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</si>
  <si>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</si>
  <si>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</si>
  <si>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</si>
  <si>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</si>
  <si>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</si>
  <si>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</si>
  <si>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</si>
  <si>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</si>
  <si>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</si>
  <si>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</si>
  <si>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</si>
  <si>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</si>
  <si>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</si>
  <si>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</si>
  <si>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</si>
  <si>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</si>
  <si>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</si>
  <si>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</si>
  <si>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</si>
  <si>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</si>
  <si>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</si>
  <si>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</si>
  <si>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</si>
  <si>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</si>
  <si>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</si>
  <si>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</si>
  <si>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</si>
  <si>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</si>
  <si>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</si>
  <si>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</si>
  <si>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</si>
  <si>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</si>
  <si>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</si>
  <si>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</si>
  <si>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</si>
  <si>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</si>
  <si>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</si>
  <si>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</si>
  <si>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</si>
  <si>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</si>
  <si>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</si>
  <si>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</si>
  <si>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</si>
  <si>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</si>
  <si>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</si>
  <si>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</si>
  <si>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</si>
  <si>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</si>
  <si>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</si>
  <si>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</si>
  <si>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</si>
  <si>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</si>
  <si>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</si>
  <si>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</si>
  <si>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</si>
  <si>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</si>
  <si>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</si>
  <si>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</si>
  <si>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</si>
  <si>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</si>
  <si>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</si>
  <si>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</si>
  <si>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</si>
  <si>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</si>
  <si>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</si>
  <si>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</si>
  <si>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</si>
  <si>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</si>
  <si>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</si>
  <si>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</si>
  <si>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</si>
  <si>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</si>
  <si>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</si>
  <si>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</si>
  <si>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</si>
  <si>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</si>
  <si>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</si>
  <si>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</si>
  <si>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</si>
  <si>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</si>
  <si>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</si>
  <si>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</si>
  <si>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</si>
  <si>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</si>
  <si>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</si>
  <si>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</si>
  <si>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</si>
  <si>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</si>
  <si>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</si>
  <si>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</si>
  <si>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</si>
  <si>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</si>
  <si>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</si>
  <si>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</si>
  <si>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</si>
  <si>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</si>
  <si>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</si>
  <si>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</si>
  <si>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</si>
  <si>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</si>
  <si>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</si>
  <si>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</si>
  <si>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</si>
  <si>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</si>
  <si>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</si>
  <si>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</si>
  <si>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</si>
  <si>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</si>
  <si>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</si>
  <si>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</si>
  <si>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</si>
  <si>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</si>
  <si>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</si>
  <si>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</si>
  <si>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</si>
  <si>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</si>
  <si>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</si>
  <si>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</si>
  <si>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</si>
  <si>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</si>
  <si>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</si>
  <si>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</si>
  <si>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</si>
  <si>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</si>
  <si>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</si>
  <si>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</si>
  <si>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</si>
  <si>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</si>
  <si>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</si>
  <si>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</si>
  <si>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</si>
  <si>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</si>
  <si>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</si>
  <si>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</si>
  <si>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</si>
  <si>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</si>
  <si>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</si>
  <si>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</si>
  <si>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</si>
  <si>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</si>
  <si>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</si>
  <si>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</si>
  <si>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</si>
  <si>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</si>
  <si>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</si>
  <si>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</si>
  <si>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</si>
  <si>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</si>
  <si>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</si>
  <si>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</si>
  <si>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</si>
  <si>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</si>
  <si>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</si>
  <si>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</si>
  <si>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</si>
  <si>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</si>
  <si>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</si>
  <si>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</si>
  <si>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</si>
  <si>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</si>
  <si>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</si>
  <si>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</si>
  <si>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</si>
  <si>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</si>
  <si>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</si>
  <si>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</si>
  <si>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</si>
  <si>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</si>
  <si>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</si>
  <si>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</si>
  <si>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</si>
  <si>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</si>
  <si>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</si>
  <si>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</si>
  <si>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</si>
  <si>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</si>
  <si>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</si>
  <si>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</si>
  <si>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</si>
  <si>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</si>
  <si>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</si>
  <si>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</si>
  <si>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</si>
  <si>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</si>
  <si>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</si>
  <si>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</si>
  <si>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</si>
  <si>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</si>
  <si>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</si>
  <si>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</si>
  <si>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</si>
  <si>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</si>
  <si>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</si>
  <si>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</si>
  <si>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</si>
  <si>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</si>
  <si>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</si>
  <si>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</si>
  <si>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</si>
  <si>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</si>
  <si>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</si>
  <si>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</si>
  <si>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</si>
  <si>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</si>
  <si>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</si>
  <si>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</si>
  <si>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</si>
  <si>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</si>
  <si>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</si>
  <si>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</si>
  <si>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</si>
  <si>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</si>
  <si>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</si>
  <si>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</si>
  <si>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</si>
  <si>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</si>
  <si>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</si>
  <si>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</si>
  <si>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</si>
  <si>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</si>
  <si>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</si>
  <si>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</si>
  <si>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</si>
  <si>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</si>
  <si>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</si>
  <si>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</si>
  <si>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</si>
  <si>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</si>
  <si>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</si>
  <si>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</si>
  <si>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</si>
  <si>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</si>
  <si>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</si>
  <si>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</si>
  <si>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</si>
  <si>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</si>
  <si>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</si>
  <si>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</si>
  <si>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</si>
  <si>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</si>
  <si>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</si>
  <si>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</si>
  <si>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</si>
  <si>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</si>
  <si>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</si>
  <si>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</si>
  <si>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</si>
  <si>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</si>
  <si>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</si>
  <si>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</si>
  <si>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</si>
  <si>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</si>
  <si>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</si>
  <si>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</si>
  <si>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</si>
  <si>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</si>
  <si>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</si>
  <si>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</si>
  <si>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</si>
  <si>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</si>
  <si>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</si>
  <si>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</si>
  <si>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</si>
  <si>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</si>
  <si>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</si>
  <si>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</si>
  <si>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</si>
  <si>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</si>
  <si>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</si>
  <si>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</si>
  <si>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</si>
  <si>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</si>
  <si>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</si>
  <si>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</si>
  <si>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</si>
  <si>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</si>
  <si>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</si>
  <si>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</si>
  <si>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</si>
  <si>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</si>
  <si>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</si>
  <si>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</si>
  <si>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</si>
  <si>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</si>
  <si>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</si>
  <si>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</si>
  <si>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</si>
  <si>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</si>
  <si>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</si>
  <si>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</si>
  <si>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</si>
  <si>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</si>
  <si>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</si>
  <si>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</si>
  <si>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</si>
  <si>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</si>
  <si>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</si>
  <si>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</si>
  <si>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</si>
  <si>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</si>
  <si>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</si>
  <si>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</si>
  <si>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</si>
  <si>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</si>
  <si>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</si>
  <si>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</si>
  <si>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</si>
  <si>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</si>
  <si>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</si>
  <si>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</si>
  <si>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</si>
  <si>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</si>
  <si>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</si>
  <si>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</si>
  <si>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</si>
  <si>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</si>
  <si>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</si>
  <si>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</si>
  <si>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</si>
  <si>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</si>
  <si>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</si>
  <si>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</si>
  <si>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</si>
  <si>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</si>
  <si>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</si>
  <si>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</si>
  <si>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</si>
  <si>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</si>
  <si>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</si>
  <si>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</si>
  <si>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</si>
  <si>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</si>
  <si>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</si>
  <si>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</si>
  <si>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</si>
  <si>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</si>
  <si>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</si>
  <si>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</si>
  <si>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</si>
  <si>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</si>
  <si>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</si>
  <si>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</si>
  <si>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</si>
  <si>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</si>
  <si>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</si>
  <si>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</si>
  <si>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</si>
  <si>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</si>
  <si>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</si>
  <si>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</si>
  <si>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</si>
  <si>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</si>
  <si>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</si>
  <si>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</si>
  <si>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</si>
  <si>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</si>
  <si>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</si>
  <si>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</si>
  <si>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</si>
  <si>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</si>
  <si>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</si>
  <si>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</si>
  <si>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</si>
  <si>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</si>
  <si>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</si>
  <si>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</si>
  <si>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</si>
  <si>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</si>
  <si>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</si>
  <si>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</si>
  <si>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</si>
  <si>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</si>
  <si>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</si>
  <si>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</si>
  <si>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</si>
  <si>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</si>
  <si>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</si>
  <si>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</si>
  <si>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</si>
  <si>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</si>
  <si>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</si>
  <si>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</si>
  <si>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</si>
  <si>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</si>
  <si>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</si>
  <si>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</si>
  <si>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</si>
  <si>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</si>
  <si>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</si>
  <si>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</si>
  <si>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</si>
  <si>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</si>
  <si>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</si>
  <si>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</si>
  <si>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</si>
  <si>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</si>
  <si>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</si>
  <si>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</si>
  <si>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</si>
  <si>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</si>
  <si>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</si>
  <si>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</si>
  <si>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</si>
  <si>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</si>
  <si>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</si>
  <si>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</si>
  <si>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</si>
  <si>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</si>
  <si>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</si>
  <si>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</si>
  <si>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</si>
  <si>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</si>
  <si>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</si>
  <si>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</si>
  <si>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</si>
  <si>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</si>
  <si>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</si>
  <si>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</si>
  <si>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</si>
  <si>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</si>
  <si>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</si>
  <si>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</si>
  <si>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</si>
  <si>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</si>
  <si>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</si>
  <si>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</si>
  <si>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</si>
  <si>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</si>
  <si>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</si>
  <si>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</si>
  <si>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</si>
  <si>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</si>
  <si>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</si>
  <si>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</si>
  <si>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</si>
  <si>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</si>
  <si>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</si>
  <si>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</si>
  <si>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</si>
  <si>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</si>
  <si>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</si>
  <si>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</si>
  <si>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</si>
  <si>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</si>
  <si>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</si>
  <si>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</si>
  <si>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</si>
  <si>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</si>
  <si>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</si>
  <si>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</si>
  <si>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</si>
  <si>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</si>
  <si>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</si>
  <si>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</si>
  <si>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</si>
  <si>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</si>
  <si>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</si>
  <si>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</si>
  <si>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</si>
  <si>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</si>
  <si>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</si>
  <si>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</si>
  <si>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</si>
  <si>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</si>
  <si>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</si>
  <si>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</si>
  <si>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</si>
  <si>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</si>
  <si>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</si>
  <si>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</si>
  <si>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</si>
  <si>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</si>
  <si>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</si>
  <si>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</si>
  <si>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</si>
  <si>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</si>
  <si>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</si>
  <si>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</si>
  <si>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</si>
  <si>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</si>
  <si>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</si>
  <si>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</si>
  <si>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</si>
  <si>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</si>
  <si>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</si>
  <si>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</si>
  <si>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</si>
  <si>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</si>
  <si>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</si>
  <si>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</si>
  <si>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</si>
  <si>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</si>
  <si>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</si>
  <si>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</si>
  <si>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</si>
  <si>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</si>
  <si>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</si>
  <si>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</si>
  <si>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</si>
  <si>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</si>
  <si>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</si>
  <si>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</si>
  <si>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</si>
  <si>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</si>
  <si>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</si>
  <si>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</si>
  <si>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</si>
  <si>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</si>
  <si>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</si>
  <si>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</si>
  <si>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</si>
  <si>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</si>
  <si>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</si>
  <si>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</si>
  <si>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</si>
  <si>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</si>
  <si>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</si>
  <si>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</si>
  <si>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</si>
  <si>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</si>
  <si>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</si>
  <si>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</si>
  <si>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</si>
  <si>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</si>
  <si>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</si>
  <si>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</si>
  <si>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</si>
  <si>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</si>
  <si>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</si>
  <si>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</si>
  <si>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</si>
  <si>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</si>
  <si>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</si>
  <si>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</si>
  <si>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</si>
  <si>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</si>
  <si>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</si>
  <si>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</si>
  <si>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</si>
  <si>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</si>
  <si>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</si>
  <si>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</si>
  <si>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</si>
  <si>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</si>
  <si>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</si>
  <si>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</si>
  <si>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</si>
  <si>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</si>
  <si>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</si>
  <si>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</si>
  <si>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</si>
  <si>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</si>
  <si>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</si>
  <si>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</si>
  <si>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</si>
  <si>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</si>
  <si>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</si>
  <si>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</si>
  <si>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</si>
  <si>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</si>
  <si>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</si>
  <si>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</si>
  <si>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</si>
  <si>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</si>
  <si>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</si>
  <si>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</si>
  <si>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</si>
  <si>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</si>
  <si>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</si>
  <si>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</si>
  <si>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</si>
  <si>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</si>
  <si>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</si>
  <si>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</si>
  <si>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</si>
  <si>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</si>
  <si>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</si>
  <si>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</si>
  <si>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</si>
  <si>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</si>
  <si>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</si>
  <si>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</si>
  <si>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</si>
  <si>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</si>
  <si>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</si>
  <si>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</si>
  <si>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</si>
  <si>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</si>
  <si>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</si>
  <si>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</si>
  <si>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</si>
  <si>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</si>
  <si>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</si>
  <si>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</si>
  <si>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</si>
  <si>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</si>
  <si>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</si>
  <si>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</si>
  <si>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</si>
  <si>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</si>
  <si>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</si>
  <si>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</si>
  <si>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</si>
  <si>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</si>
  <si>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</si>
  <si>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</si>
  <si>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</si>
  <si>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</si>
  <si>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</si>
  <si>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</si>
  <si>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</si>
  <si>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</si>
  <si>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</si>
  <si>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</si>
  <si>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</si>
  <si>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</si>
  <si>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</si>
  <si>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</si>
  <si>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</si>
  <si>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</si>
  <si>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</si>
  <si>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</si>
  <si>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</si>
  <si>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</si>
  <si>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</si>
  <si>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</si>
  <si>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</si>
  <si>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</si>
  <si>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</si>
  <si>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</si>
  <si>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</si>
  <si>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</si>
  <si>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</si>
  <si>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</si>
  <si>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</si>
  <si>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</si>
  <si>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</si>
  <si>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</si>
  <si>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</si>
  <si>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</si>
  <si>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</si>
  <si>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</si>
  <si>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</si>
  <si>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</si>
  <si>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</si>
  <si>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</si>
  <si>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</si>
  <si>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</si>
  <si>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</si>
  <si>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</si>
  <si>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</si>
  <si>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</si>
  <si>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</si>
  <si>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</si>
  <si>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</si>
  <si>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</si>
  <si>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</si>
  <si>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</si>
  <si>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</si>
  <si>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</si>
  <si>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</si>
  <si>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</si>
  <si>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</si>
  <si>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</si>
  <si>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</si>
  <si>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</si>
  <si>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</si>
  <si>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</si>
  <si>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</si>
  <si>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</si>
  <si>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</si>
  <si>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</si>
  <si>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</si>
  <si>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</si>
  <si>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</si>
  <si>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</si>
  <si>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</si>
  <si>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</si>
  <si>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</si>
  <si>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</si>
  <si>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</si>
  <si>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</si>
  <si>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</si>
  <si>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</si>
  <si>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</si>
  <si>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</si>
  <si>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</si>
  <si>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</si>
  <si>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</si>
  <si>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</si>
  <si>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</si>
  <si>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</si>
  <si>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</si>
  <si>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</si>
  <si>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</si>
  <si>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</si>
  <si>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</si>
  <si>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</si>
  <si>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</si>
  <si>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</si>
  <si>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</si>
  <si>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</si>
  <si>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</si>
  <si>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</si>
  <si>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</si>
  <si>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</si>
  <si>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</si>
  <si>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</si>
  <si>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</si>
  <si>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</si>
  <si>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</si>
  <si>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</si>
  <si>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</si>
  <si>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</si>
  <si>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</si>
  <si>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</si>
  <si>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</si>
  <si>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</si>
  <si>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</si>
  <si>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</si>
  <si>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</si>
  <si>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</si>
  <si>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</si>
  <si>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</si>
  <si>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</si>
  <si>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</si>
  <si>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</si>
  <si>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</si>
  <si>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</si>
  <si>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</si>
  <si>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</si>
  <si>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</si>
  <si>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</si>
  <si>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</si>
  <si>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</si>
  <si>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</si>
  <si>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</si>
  <si>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</si>
  <si>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</si>
  <si>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</si>
  <si>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</si>
  <si>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</si>
  <si>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</si>
  <si>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</si>
  <si>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</si>
  <si>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</si>
  <si>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</si>
  <si>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</si>
  <si>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</si>
  <si>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</si>
  <si>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</si>
  <si>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</si>
  <si>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</si>
  <si>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</si>
  <si>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</si>
  <si>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</si>
  <si>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</si>
  <si>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</si>
  <si>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</si>
  <si>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</si>
  <si>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</si>
  <si>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</si>
  <si>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</si>
  <si>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</si>
  <si>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</si>
  <si>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</si>
  <si>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</si>
  <si>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</si>
  <si>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</si>
  <si>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</si>
  <si>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</si>
  <si>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</si>
  <si>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</si>
  <si>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</si>
  <si>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</si>
  <si>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</si>
  <si>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</si>
  <si>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</si>
  <si>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</si>
  <si>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</si>
  <si>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</si>
  <si>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</si>
  <si>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</si>
  <si>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</si>
  <si>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</si>
  <si>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</si>
  <si>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</si>
  <si>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</si>
  <si>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</si>
  <si>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</si>
  <si>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</si>
  <si>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</si>
  <si>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</si>
  <si>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</si>
  <si>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</si>
  <si>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</si>
  <si>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</si>
  <si>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</si>
  <si>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</si>
  <si>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</si>
  <si>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</si>
  <si>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</si>
  <si>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</si>
  <si>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</si>
  <si>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</si>
  <si>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</si>
  <si>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</si>
  <si>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</si>
  <si>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</si>
  <si>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</si>
  <si>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</si>
  <si>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</si>
  <si>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</si>
  <si>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</si>
  <si>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</si>
  <si>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</si>
  <si>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</si>
  <si>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</si>
  <si>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</si>
  <si>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</si>
  <si>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</si>
  <si>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</si>
  <si>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</si>
  <si>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</si>
  <si>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</si>
  <si>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</si>
  <si>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</si>
  <si>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</si>
  <si>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</si>
  <si>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</si>
  <si>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</si>
  <si>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</si>
  <si>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</si>
  <si>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</si>
  <si>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</si>
  <si>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</si>
  <si>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</si>
  <si>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</si>
  <si>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</si>
  <si>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</si>
  <si>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</si>
  <si>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</si>
  <si>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</si>
  <si>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</si>
  <si>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</si>
  <si>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</si>
  <si>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</si>
  <si>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</si>
  <si>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</si>
  <si>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</si>
  <si>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</si>
  <si>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</si>
  <si>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</si>
  <si>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</si>
  <si>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</si>
  <si>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</si>
  <si>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</si>
  <si>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</si>
  <si>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</si>
  <si>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</si>
  <si>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</si>
  <si>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</si>
  <si>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</si>
  <si>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</si>
  <si>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</si>
  <si>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</si>
  <si>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</si>
  <si>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</si>
  <si>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</si>
  <si>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</si>
  <si>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</si>
  <si>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</si>
  <si>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</si>
  <si>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</si>
  <si>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</si>
  <si>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</si>
  <si>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</si>
  <si>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</si>
  <si>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</si>
  <si>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</si>
  <si>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</si>
  <si>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</si>
  <si>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</si>
  <si>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</si>
  <si>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</si>
  <si>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</si>
  <si>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</si>
  <si>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</si>
  <si>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</si>
  <si>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</si>
  <si>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</si>
  <si>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</si>
  <si>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</si>
  <si>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</si>
  <si>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</si>
  <si>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</si>
  <si>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</si>
  <si>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</si>
  <si>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</si>
  <si>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</si>
  <si>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</si>
  <si>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</si>
  <si>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</si>
  <si>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</si>
  <si>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</si>
  <si>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</si>
  <si>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</si>
  <si>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</si>
  <si>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</si>
  <si>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</si>
  <si>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</si>
  <si>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</si>
  <si>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</si>
  <si>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</si>
  <si>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</si>
  <si>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</si>
  <si>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</si>
  <si>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</si>
  <si>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</si>
  <si>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</si>
  <si>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</si>
  <si>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</si>
  <si>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</si>
  <si>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</si>
  <si>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</si>
  <si>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</si>
  <si>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</si>
  <si>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</si>
  <si>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</si>
  <si>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</si>
  <si>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</si>
  <si>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</si>
  <si>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</si>
  <si>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</si>
  <si>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</si>
  <si>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</si>
  <si>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</si>
  <si>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</si>
  <si>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</si>
  <si>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</si>
  <si>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</si>
  <si>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</si>
  <si>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</si>
  <si>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</si>
  <si>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</si>
  <si>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</si>
  <si>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</si>
  <si>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</si>
  <si>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</si>
  <si>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</si>
  <si>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</si>
  <si>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</si>
  <si>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</si>
  <si>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</si>
  <si>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</si>
  <si>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</si>
  <si>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</si>
  <si>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</si>
  <si>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</si>
  <si>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</si>
  <si>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</si>
  <si>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</si>
  <si>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</si>
  <si>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</si>
  <si>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</si>
  <si>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</si>
  <si>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</si>
  <si>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</si>
  <si>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</si>
  <si>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</si>
  <si>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</si>
  <si>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</si>
  <si>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</si>
  <si>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</si>
  <si>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</si>
  <si>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</si>
  <si>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</si>
  <si>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</si>
  <si>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</si>
  <si>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</si>
  <si>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</si>
  <si>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</si>
  <si>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</si>
  <si>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</si>
  <si>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</si>
  <si>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</si>
  <si>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</si>
  <si>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</si>
  <si>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</si>
  <si>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</si>
  <si>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</si>
  <si>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</si>
  <si>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</si>
  <si>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</si>
  <si>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</si>
  <si>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</si>
  <si>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</si>
  <si>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</si>
  <si>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</si>
  <si>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</si>
  <si>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</si>
  <si>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</si>
  <si>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</si>
  <si>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</si>
  <si>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</si>
  <si>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</si>
  <si>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</si>
  <si>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</si>
  <si>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</si>
  <si>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</si>
  <si>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</si>
  <si>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</si>
  <si>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</si>
  <si>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</si>
  <si>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</si>
  <si>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</si>
  <si>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</si>
  <si>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</si>
  <si>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</si>
  <si>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</si>
  <si>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</si>
  <si>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</si>
  <si>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</si>
  <si>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</si>
  <si>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</si>
  <si>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</si>
  <si>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</si>
  <si>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</si>
  <si>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</si>
  <si>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</si>
  <si>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</si>
  <si>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</si>
  <si>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</si>
  <si>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</si>
  <si>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</si>
  <si>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</si>
  <si>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</si>
  <si>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</si>
  <si>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</si>
  <si>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</si>
  <si>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</si>
  <si>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</si>
  <si>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</si>
  <si>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</si>
  <si>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</si>
  <si>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</si>
  <si>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</si>
  <si>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</si>
  <si>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</si>
  <si>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</si>
  <si>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</si>
  <si>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</si>
  <si>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</si>
  <si>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</si>
  <si>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</si>
  <si>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</si>
  <si>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</si>
  <si>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</si>
  <si>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</si>
  <si>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</si>
  <si>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</si>
  <si>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</si>
  <si>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</si>
  <si>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</si>
  <si>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</si>
  <si>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</si>
  <si>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</si>
  <si>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</si>
  <si>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</si>
  <si>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</si>
  <si>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</si>
  <si>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</si>
  <si>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</si>
  <si>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</si>
  <si>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</si>
  <si>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</si>
  <si>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</si>
  <si>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</si>
  <si>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</si>
  <si>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</si>
  <si>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</si>
  <si>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</si>
  <si>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</si>
  <si>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</si>
  <si>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</si>
  <si>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</si>
  <si>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</si>
  <si>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</si>
  <si>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</si>
  <si>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</si>
  <si>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</si>
  <si>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</si>
  <si>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</si>
  <si>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</si>
  <si>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</si>
  <si>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</si>
  <si>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</si>
  <si>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</si>
  <si>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</si>
  <si>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</si>
  <si>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</si>
  <si>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</si>
  <si>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</si>
  <si>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</si>
  <si>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</si>
  <si>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</si>
  <si>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</si>
  <si>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</si>
  <si>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</si>
  <si>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</si>
  <si>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</si>
  <si>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</si>
  <si>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</si>
  <si>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</si>
  <si>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</si>
  <si>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</si>
  <si>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</si>
  <si>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</si>
  <si>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</si>
  <si>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</si>
  <si>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</si>
  <si>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</si>
  <si>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</si>
  <si>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</si>
  <si>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</si>
  <si>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</si>
  <si>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</si>
  <si>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</si>
  <si>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</si>
  <si>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</si>
  <si>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</si>
  <si>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</si>
  <si>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</si>
  <si>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</si>
  <si>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</si>
  <si>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</si>
  <si>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</si>
  <si>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</si>
  <si>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</si>
  <si>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</si>
  <si>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</si>
  <si>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</si>
  <si>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</si>
  <si>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</si>
  <si>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</si>
  <si>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</si>
  <si>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</si>
  <si>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</si>
  <si>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</si>
  <si>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</si>
  <si>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</si>
  <si>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</si>
  <si>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</si>
  <si>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</si>
  <si>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</si>
  <si>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</si>
  <si>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</si>
  <si>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</si>
  <si>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</si>
  <si>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</si>
  <si>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</si>
  <si>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</si>
  <si>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</si>
  <si>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</si>
  <si>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</si>
  <si>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</si>
  <si>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</si>
  <si>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</si>
  <si>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</si>
  <si>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</si>
  <si>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</si>
  <si>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</si>
  <si>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</si>
  <si>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</si>
  <si>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</si>
  <si>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</si>
  <si>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</si>
  <si>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</si>
  <si>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</si>
  <si>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</si>
  <si>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</si>
  <si>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</si>
  <si>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</si>
  <si>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</si>
  <si>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</si>
  <si>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</si>
  <si>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</si>
  <si>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</si>
  <si>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</si>
  <si>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</si>
  <si>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</si>
  <si>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</si>
  <si>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</si>
  <si>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</si>
  <si>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</si>
  <si>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</si>
  <si>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</si>
  <si>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</si>
  <si>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</si>
  <si>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</si>
  <si>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</si>
  <si>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</si>
  <si>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</si>
  <si>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</si>
  <si>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</si>
  <si>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</si>
  <si>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</si>
  <si>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</si>
  <si>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</si>
  <si>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</si>
  <si>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</si>
  <si>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</si>
  <si>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</si>
  <si>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</si>
  <si>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</si>
  <si>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</si>
  <si>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</si>
  <si>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</si>
  <si>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</si>
  <si>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</si>
  <si>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</si>
  <si>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</si>
  <si>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</si>
  <si>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</si>
  <si>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</si>
  <si>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</si>
  <si>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</si>
  <si>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</si>
  <si>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</si>
  <si>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</si>
  <si>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</si>
  <si>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</si>
  <si>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</si>
  <si>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</si>
  <si>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</si>
  <si>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</si>
  <si>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</si>
  <si>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</si>
  <si>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</si>
  <si>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</si>
  <si>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</si>
  <si>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</si>
  <si>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</si>
  <si>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</si>
  <si>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</si>
  <si>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</si>
  <si>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</si>
  <si>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</si>
  <si>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</si>
  <si>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</si>
  <si>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</si>
  <si>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</si>
  <si>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</si>
  <si>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</si>
  <si>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</si>
  <si>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</si>
  <si>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</si>
  <si>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</si>
  <si>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</si>
  <si>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</si>
  <si>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</si>
  <si>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</si>
  <si>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</si>
  <si>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</si>
  <si>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</si>
  <si>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</si>
  <si>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</si>
  <si>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</si>
  <si>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</si>
  <si>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</si>
  <si>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</si>
  <si>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</si>
  <si>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</si>
  <si>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</si>
  <si>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</si>
  <si>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</si>
  <si>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</si>
  <si>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</si>
  <si>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</si>
  <si>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</si>
  <si>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</si>
  <si>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</si>
  <si>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</si>
  <si>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</si>
  <si>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</si>
  <si>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</si>
  <si>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</si>
  <si>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</si>
  <si>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</si>
  <si>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</si>
  <si>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</si>
  <si>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</si>
  <si>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</si>
  <si>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</si>
  <si>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</si>
  <si>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</si>
  <si>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</si>
  <si>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</si>
  <si>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</si>
  <si>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</si>
  <si>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</si>
  <si>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</si>
  <si>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</si>
  <si>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</si>
  <si>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</si>
  <si>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</si>
  <si>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</si>
  <si>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</si>
  <si>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</si>
  <si>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</si>
  <si>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</si>
  <si>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</si>
  <si>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</si>
  <si>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</si>
  <si>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</si>
  <si>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</si>
  <si>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</si>
  <si>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</si>
  <si>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</si>
  <si>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</si>
  <si>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</si>
  <si>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</si>
  <si>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</si>
  <si>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</si>
  <si>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</si>
  <si>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</si>
  <si>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</si>
  <si>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</si>
  <si>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</si>
  <si>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</si>
  <si>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</si>
  <si>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</si>
  <si>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</si>
  <si>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</si>
  <si>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</si>
  <si>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</si>
  <si>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</si>
  <si>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</si>
  <si>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</si>
  <si>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</si>
  <si>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</si>
  <si>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</si>
  <si>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</si>
  <si>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</si>
  <si>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</si>
  <si>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</si>
  <si>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</si>
  <si>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</si>
  <si>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</si>
  <si>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</si>
  <si>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</si>
  <si>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</si>
  <si>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</si>
  <si>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</si>
  <si>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</si>
  <si>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</si>
  <si>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</si>
  <si>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</si>
  <si>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</si>
  <si>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</si>
  <si>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</si>
  <si>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</si>
  <si>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</si>
  <si>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</si>
  <si>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</si>
  <si>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</si>
  <si>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</si>
  <si>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</si>
  <si>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</si>
  <si>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</si>
  <si>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</si>
  <si>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</si>
  <si>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</si>
  <si>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</si>
  <si>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</si>
  <si>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</si>
  <si>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</si>
  <si>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</si>
  <si>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</si>
  <si>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</si>
  <si>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</si>
  <si>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</si>
  <si>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</si>
  <si>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</si>
  <si>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</si>
  <si>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</si>
  <si>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</si>
  <si>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</si>
  <si>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</si>
  <si>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</si>
  <si>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</si>
  <si>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</si>
  <si>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</si>
  <si>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</si>
  <si>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</si>
  <si>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</si>
  <si>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</si>
  <si>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</si>
  <si>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</si>
  <si>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</si>
  <si>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</si>
  <si>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</si>
  <si>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</si>
  <si>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</si>
  <si>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</si>
  <si>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</si>
  <si>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</si>
  <si>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</si>
  <si>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</si>
  <si>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</si>
  <si>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</si>
  <si>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</si>
  <si>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</si>
  <si>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</si>
  <si>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</si>
  <si>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</si>
  <si>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</si>
  <si>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</si>
  <si>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</si>
  <si>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</si>
  <si>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</si>
  <si>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</si>
  <si>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</si>
  <si>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</si>
  <si>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</si>
  <si>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</si>
  <si>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</si>
  <si>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</si>
  <si>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</si>
  <si>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</si>
  <si>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</si>
  <si>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</si>
  <si>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</si>
  <si>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</si>
  <si>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</si>
  <si>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</si>
  <si>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</si>
  <si>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</si>
  <si>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</si>
  <si>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</si>
  <si>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</si>
  <si>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</si>
  <si>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</si>
  <si>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</si>
  <si>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</si>
  <si>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</si>
  <si>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</si>
  <si>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</si>
  <si>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</si>
  <si>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</si>
  <si>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</si>
  <si>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</si>
  <si>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</si>
  <si>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</si>
  <si>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</si>
  <si>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</si>
  <si>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</si>
  <si>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</si>
  <si>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</si>
  <si>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</si>
  <si>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</si>
  <si>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</si>
  <si>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</si>
  <si>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</si>
  <si>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</si>
  <si>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</si>
  <si>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</si>
  <si>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</si>
  <si>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</si>
  <si>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</si>
  <si>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</si>
  <si>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</si>
  <si>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</si>
  <si>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</si>
  <si>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</si>
  <si>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</si>
  <si>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</si>
  <si>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</si>
  <si>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</si>
  <si>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</si>
  <si>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</si>
  <si>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</si>
  <si>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</si>
  <si>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</si>
  <si>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</si>
  <si>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</si>
  <si>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</si>
  <si>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</si>
  <si>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</si>
  <si>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</si>
  <si>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</si>
  <si>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</si>
  <si>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</si>
  <si>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</si>
  <si>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</si>
  <si>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</si>
  <si>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</si>
  <si>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</si>
  <si>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</si>
  <si>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</si>
  <si>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</si>
  <si>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</si>
  <si>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</si>
  <si>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</si>
  <si>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</si>
  <si>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</si>
  <si>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</si>
  <si>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</si>
  <si>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</si>
  <si>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</si>
  <si>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</si>
  <si>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</si>
  <si>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</si>
  <si>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</si>
  <si>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</si>
  <si>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</si>
  <si>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</si>
  <si>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</si>
  <si>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</si>
  <si>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</si>
  <si>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</si>
  <si>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</si>
  <si>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</si>
  <si>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</si>
  <si>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</si>
  <si>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</si>
  <si>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</si>
  <si>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</si>
  <si>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</si>
  <si>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</si>
  <si>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</si>
  <si>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</si>
  <si>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</si>
  <si>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</si>
  <si>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</si>
  <si>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</si>
  <si>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</si>
  <si>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</si>
  <si>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</si>
  <si>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</si>
  <si>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</si>
  <si>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</si>
  <si>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</si>
  <si>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</si>
  <si>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</si>
  <si>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</si>
  <si>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</si>
  <si>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</si>
  <si>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</si>
  <si>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</si>
  <si>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</si>
  <si>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</si>
  <si>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</si>
  <si>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</si>
  <si>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</si>
  <si>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</si>
  <si>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</si>
  <si>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</si>
  <si>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</si>
  <si>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</si>
  <si>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</si>
  <si>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</si>
  <si>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</si>
  <si>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</si>
  <si>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</si>
  <si>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</si>
  <si>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</si>
  <si>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</si>
  <si>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</si>
  <si>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</si>
  <si>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</si>
  <si>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</si>
  <si>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</si>
  <si>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</si>
  <si>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</si>
  <si>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</si>
  <si>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</si>
  <si>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</si>
  <si>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</si>
  <si>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</si>
  <si>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</si>
  <si>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</si>
  <si>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</si>
  <si>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</si>
  <si>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</si>
  <si>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</si>
  <si>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</si>
  <si>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</si>
  <si>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</si>
  <si>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</si>
  <si>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</si>
  <si>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</si>
  <si>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</si>
  <si>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</si>
  <si>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</si>
  <si>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</si>
  <si>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</si>
  <si>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</si>
  <si>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</si>
  <si>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</si>
  <si>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</si>
  <si>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</si>
  <si>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</si>
  <si>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</si>
  <si>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</si>
  <si>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</si>
  <si>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</si>
  <si>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</si>
  <si>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</si>
  <si>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</si>
  <si>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</si>
  <si>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</si>
  <si>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</si>
  <si>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</si>
  <si>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</si>
  <si>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</si>
  <si>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</si>
  <si>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</si>
  <si>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</si>
  <si>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</si>
  <si>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</si>
  <si>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</si>
  <si>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</si>
  <si>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</si>
  <si>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</si>
  <si>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</si>
  <si>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</si>
  <si>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</si>
  <si>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</si>
  <si>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</si>
  <si>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</si>
  <si>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</si>
  <si>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</si>
  <si>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</si>
  <si>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</si>
  <si>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</si>
  <si>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</si>
  <si>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</si>
  <si>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</si>
  <si>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</si>
  <si>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</si>
  <si>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</si>
  <si>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</si>
  <si>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</si>
  <si>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</si>
  <si>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</si>
  <si>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</si>
  <si>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</si>
  <si>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</si>
  <si>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</si>
  <si>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</si>
  <si>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</si>
  <si>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</si>
  <si>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</si>
  <si>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</si>
  <si>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</si>
  <si>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</si>
  <si>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</si>
  <si>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</si>
  <si>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</si>
  <si>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</si>
  <si>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</si>
  <si>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</si>
  <si>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</si>
  <si>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</si>
  <si>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</si>
  <si>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</si>
  <si>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</si>
  <si>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</si>
  <si>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</si>
  <si>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</si>
  <si>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</si>
  <si>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</si>
  <si>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</si>
  <si>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</si>
  <si>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</si>
  <si>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</si>
  <si>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</si>
  <si>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</si>
  <si>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</si>
  <si>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</si>
  <si>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</si>
  <si>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</si>
  <si>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</si>
  <si>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</si>
  <si>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</si>
  <si>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</si>
  <si>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</si>
  <si>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</si>
  <si>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</si>
  <si>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</si>
  <si>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</si>
  <si>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</si>
  <si>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</si>
  <si>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</si>
  <si>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</si>
  <si>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</si>
  <si>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</si>
  <si>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</si>
  <si>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</si>
  <si>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</si>
  <si>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</si>
  <si>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</si>
  <si>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</si>
  <si>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</si>
  <si>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</si>
  <si>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</si>
  <si>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</si>
  <si>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</si>
  <si>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</si>
  <si>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</si>
  <si>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</si>
  <si>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</si>
  <si>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</si>
  <si>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</si>
  <si>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</si>
  <si>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</si>
  <si>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</si>
  <si>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</si>
  <si>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</si>
  <si>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</si>
  <si>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</si>
  <si>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</si>
  <si>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</si>
  <si>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</si>
  <si>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</si>
  <si>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</si>
  <si>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</si>
  <si>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</si>
  <si>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</si>
  <si>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</si>
  <si>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</si>
  <si>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</si>
  <si>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</si>
  <si>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</si>
  <si>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</si>
  <si>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</si>
  <si>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</si>
  <si>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</si>
  <si>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</si>
  <si>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</si>
  <si>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</si>
  <si>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</si>
  <si>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</si>
  <si>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</si>
  <si>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</si>
  <si>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</si>
  <si>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</si>
  <si>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</si>
  <si>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</si>
  <si>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</si>
  <si>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</si>
  <si>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</si>
  <si>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</si>
  <si>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</si>
  <si>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</si>
  <si>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</si>
  <si>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</si>
  <si>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</si>
  <si>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</si>
  <si>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</si>
  <si>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</si>
  <si>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</si>
  <si>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</si>
  <si>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</si>
  <si>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</si>
  <si>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</si>
  <si>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</si>
  <si>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</si>
  <si>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</si>
  <si>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</si>
  <si>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</si>
  <si>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</si>
  <si>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</si>
  <si>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</si>
  <si>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</si>
  <si>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</si>
  <si>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</si>
  <si>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</si>
  <si>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</si>
  <si>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</si>
  <si>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</si>
  <si>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</si>
  <si>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</si>
  <si>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</si>
  <si>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</si>
  <si>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</si>
  <si>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</si>
  <si>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</si>
  <si>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</si>
  <si>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</si>
  <si>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</si>
  <si>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</si>
  <si>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</si>
  <si>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</si>
  <si>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</si>
  <si>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</si>
  <si>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</si>
  <si>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</si>
  <si>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</si>
  <si>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</si>
  <si>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</si>
  <si>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</si>
  <si>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</si>
  <si>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</si>
  <si>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</si>
  <si>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</si>
  <si>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</si>
  <si>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</si>
  <si>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</si>
  <si>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</si>
  <si>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</si>
  <si>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</si>
  <si>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</si>
  <si>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</si>
  <si>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</si>
  <si>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</si>
  <si>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</si>
  <si>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</si>
  <si>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</si>
  <si>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</si>
  <si>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</si>
  <si>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</si>
  <si>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</si>
  <si>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</si>
  <si>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</si>
  <si>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</si>
  <si>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</si>
  <si>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</si>
  <si>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</si>
  <si>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</si>
  <si>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</si>
  <si>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</si>
  <si>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</si>
  <si>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</si>
  <si>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</si>
  <si>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</si>
  <si>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</si>
  <si>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</si>
  <si>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</si>
  <si>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</si>
  <si>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</si>
  <si>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</si>
  <si>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</si>
  <si>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</si>
  <si>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</si>
  <si>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</si>
  <si>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</si>
  <si>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</si>
  <si>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</si>
  <si>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</si>
  <si>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</si>
  <si>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</si>
  <si>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</si>
  <si>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</si>
  <si>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</si>
  <si>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</si>
  <si>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</si>
  <si>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</si>
  <si>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</si>
  <si>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</si>
  <si>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</si>
  <si>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</si>
  <si>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</si>
  <si>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</si>
  <si>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</si>
  <si>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</si>
  <si>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</si>
  <si>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</si>
  <si>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</si>
  <si>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</si>
  <si>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</si>
  <si>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</si>
  <si>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</si>
  <si>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</si>
  <si>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</si>
  <si>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</si>
  <si>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</si>
  <si>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</si>
  <si>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</si>
  <si>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</si>
  <si>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</si>
  <si>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</si>
  <si>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</si>
  <si>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</si>
  <si>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</si>
  <si>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</si>
  <si>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</si>
  <si>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</si>
  <si>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</si>
  <si>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</si>
  <si>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</si>
  <si>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</si>
  <si>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</si>
  <si>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</si>
  <si>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</si>
  <si>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</si>
  <si>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</si>
  <si>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</si>
  <si>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</si>
  <si>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</si>
  <si>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</si>
  <si>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</si>
  <si>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</si>
  <si>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</si>
  <si>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</si>
  <si>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</si>
  <si>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</si>
  <si>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</si>
  <si>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</si>
  <si>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</si>
  <si>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</si>
  <si>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</si>
  <si>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</si>
  <si>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</si>
  <si>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</si>
  <si>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</si>
  <si>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</si>
  <si>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</si>
  <si>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</si>
  <si>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</si>
  <si>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</si>
  <si>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</si>
  <si>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</si>
  <si>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</si>
  <si>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</si>
  <si>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</si>
  <si>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</si>
  <si>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</si>
  <si>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</si>
  <si>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</si>
  <si>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</si>
  <si>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</si>
  <si>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</si>
  <si>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</si>
  <si>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</si>
  <si>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</si>
  <si>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</si>
  <si>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</si>
  <si>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</si>
  <si>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</si>
  <si>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</si>
  <si>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</si>
  <si>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</si>
  <si>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</si>
  <si>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</si>
  <si>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</si>
  <si>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</si>
  <si>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</si>
  <si>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</si>
  <si>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</si>
  <si>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</si>
  <si>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</si>
  <si>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</si>
  <si>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</si>
  <si>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</si>
  <si>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</si>
  <si>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</si>
  <si>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</si>
  <si>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</si>
  <si>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</si>
  <si>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</si>
  <si>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</si>
  <si>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</si>
  <si>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</si>
  <si>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</si>
  <si>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</si>
  <si>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</si>
  <si>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</si>
  <si>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</si>
  <si>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</si>
  <si>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</si>
  <si>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</si>
  <si>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</si>
  <si>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</si>
  <si>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</si>
  <si>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</si>
  <si>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</si>
  <si>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</si>
  <si>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</si>
  <si>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</si>
  <si>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</si>
  <si>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</si>
  <si>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</si>
  <si>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</si>
  <si>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</si>
  <si>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</si>
  <si>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</si>
  <si>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</si>
  <si>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</si>
  <si>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</si>
  <si>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</si>
  <si>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</si>
  <si>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</si>
  <si>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</si>
  <si>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</si>
  <si>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</si>
  <si>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</si>
  <si>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</si>
  <si>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</si>
  <si>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</si>
  <si>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</si>
  <si>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</si>
  <si>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</si>
  <si>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</si>
  <si>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</si>
  <si>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</si>
  <si>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</si>
  <si>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</si>
  <si>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</si>
  <si>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</si>
  <si>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</si>
  <si>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</si>
  <si>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</si>
  <si>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</si>
  <si>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</si>
  <si>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</si>
  <si>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</si>
  <si>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</si>
  <si>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</si>
  <si>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</si>
  <si>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</si>
  <si>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</si>
  <si>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</si>
  <si>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</si>
  <si>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</si>
  <si>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</si>
  <si>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</si>
  <si>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</si>
  <si>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</si>
  <si>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</si>
  <si>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</si>
  <si>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</si>
  <si>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</si>
  <si>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</si>
  <si>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</si>
  <si>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</si>
  <si>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</si>
  <si>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</si>
  <si>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</si>
  <si>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</si>
  <si>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</si>
  <si>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</si>
  <si>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</si>
  <si>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</si>
  <si>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</si>
  <si>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</si>
  <si>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</si>
  <si>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</si>
  <si>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</si>
  <si>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</si>
  <si>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</si>
  <si>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</si>
  <si>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</si>
  <si>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</si>
  <si>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</si>
  <si>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</si>
  <si>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</si>
  <si>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</si>
  <si>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</si>
  <si>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</si>
  <si>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</si>
  <si>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</si>
  <si>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</si>
  <si>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</si>
  <si>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</si>
  <si>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</si>
  <si>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</si>
  <si>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</si>
  <si>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</si>
  <si>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</si>
  <si>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</si>
  <si>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</si>
  <si>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</si>
  <si>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</si>
  <si>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</si>
  <si>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</si>
  <si>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</si>
  <si>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</si>
  <si>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</si>
  <si>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</si>
  <si>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</si>
  <si>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</si>
  <si>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</si>
  <si>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</si>
  <si>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</si>
  <si>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</si>
  <si>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</si>
  <si>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</si>
  <si>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</si>
  <si>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</si>
  <si>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</si>
  <si>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</si>
  <si>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</si>
  <si>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</si>
  <si>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</si>
  <si>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</si>
  <si>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</si>
  <si>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</si>
  <si>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</si>
  <si>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</si>
  <si>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</si>
  <si>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</si>
  <si>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</si>
  <si>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</si>
  <si>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</si>
  <si>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</si>
  <si>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</si>
  <si>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</si>
  <si>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</si>
  <si>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</si>
  <si>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</si>
  <si>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</si>
  <si>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</si>
  <si>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</si>
  <si>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</si>
  <si>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</si>
  <si>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</si>
  <si>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</si>
  <si>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</si>
  <si>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</si>
  <si>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</si>
  <si>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</si>
  <si>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</si>
  <si>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</si>
  <si>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</si>
  <si>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</si>
  <si>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</si>
  <si>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</si>
  <si>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</si>
  <si>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</si>
  <si>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</si>
  <si>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</si>
  <si>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</si>
  <si>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</si>
  <si>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</si>
  <si>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</si>
  <si>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</si>
  <si>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</si>
  <si>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</si>
  <si>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</si>
  <si>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</si>
  <si>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</si>
  <si>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</si>
  <si>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</si>
  <si>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</si>
  <si>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</si>
  <si>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</si>
  <si>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</si>
  <si>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</si>
  <si>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</si>
  <si>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</si>
  <si>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</si>
  <si>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</si>
  <si>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</si>
  <si>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</si>
  <si>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</si>
  <si>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</si>
  <si>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</si>
  <si>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</si>
  <si>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</si>
  <si>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</si>
  <si>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</si>
  <si>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</si>
  <si>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</si>
  <si>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</si>
  <si>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</si>
  <si>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</si>
  <si>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</si>
  <si>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</si>
  <si>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</si>
  <si>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</si>
  <si>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</si>
  <si>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</si>
  <si>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</si>
  <si>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</si>
  <si>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</si>
  <si>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</si>
  <si>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</si>
  <si>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</si>
  <si>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</si>
  <si>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</si>
  <si>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</si>
  <si>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</si>
  <si>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</si>
  <si>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</si>
  <si>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</si>
  <si>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</si>
  <si>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</si>
  <si>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</si>
  <si>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</si>
  <si>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</si>
  <si>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</si>
  <si>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</si>
  <si>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</si>
  <si>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</si>
  <si>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</si>
  <si>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</si>
  <si>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</si>
  <si>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</si>
  <si>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</si>
  <si>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</si>
  <si>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</si>
  <si>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</si>
  <si>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</si>
  <si>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</si>
  <si>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</si>
  <si>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</si>
  <si>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</si>
  <si>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</si>
  <si>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</si>
  <si>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</si>
  <si>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</si>
  <si>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</si>
  <si>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</si>
  <si>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</si>
  <si>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</si>
  <si>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</si>
  <si>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</si>
  <si>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</si>
  <si>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</si>
  <si>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</si>
  <si>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</si>
  <si>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</si>
  <si>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</si>
  <si>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</si>
  <si>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</si>
  <si>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</si>
  <si>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</si>
  <si>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</si>
  <si>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</si>
  <si>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</si>
  <si>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</si>
  <si>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</si>
  <si>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</si>
  <si>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</si>
  <si>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</si>
  <si>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</si>
  <si>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</si>
  <si>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</si>
  <si>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</si>
  <si>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</si>
  <si>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</si>
  <si>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</si>
  <si>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</si>
  <si>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</si>
  <si>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</si>
  <si>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</si>
  <si>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</si>
  <si>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</si>
  <si>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</si>
  <si>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</si>
  <si>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</si>
  <si>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</si>
  <si>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</si>
  <si>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</si>
  <si>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</si>
  <si>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</si>
  <si>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</si>
  <si>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</si>
  <si>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</si>
  <si>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</si>
  <si>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</si>
  <si>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</si>
  <si>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</si>
  <si>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</si>
  <si>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</si>
  <si>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</si>
  <si>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</si>
  <si>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</si>
  <si>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</si>
  <si>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</si>
  <si>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</si>
  <si>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</si>
  <si>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</si>
  <si>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</si>
  <si>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</si>
  <si>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</si>
  <si>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</si>
  <si>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</si>
  <si>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</si>
  <si>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</si>
  <si>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</si>
  <si>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</si>
  <si>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</si>
  <si>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</si>
  <si>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</si>
  <si>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</si>
  <si>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</si>
  <si>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</si>
  <si>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</si>
  <si>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</si>
  <si>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</si>
  <si>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</si>
  <si>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</si>
  <si>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</si>
  <si>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</si>
  <si>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</si>
  <si>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</si>
  <si>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</si>
  <si>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</si>
  <si>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</si>
  <si>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</si>
  <si>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</si>
  <si>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</si>
  <si>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</si>
  <si>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</si>
  <si>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</si>
  <si>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</si>
  <si>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</si>
  <si>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</si>
  <si>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</si>
  <si>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</si>
  <si>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</si>
  <si>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</si>
  <si>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</si>
  <si>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</si>
  <si>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</si>
  <si>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</si>
  <si>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</si>
  <si>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</si>
  <si>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</si>
  <si>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</si>
  <si>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</si>
  <si>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</si>
  <si>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</si>
  <si>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</si>
  <si>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</si>
  <si>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</si>
  <si>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</si>
  <si>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</si>
  <si>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</si>
  <si>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</si>
  <si>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</si>
  <si>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</si>
  <si>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</si>
  <si>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</si>
  <si>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</si>
  <si>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</si>
  <si>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</si>
  <si>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</si>
  <si>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</si>
  <si>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</si>
  <si>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</si>
  <si>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</si>
  <si>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</si>
  <si>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</si>
  <si>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</si>
  <si>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</si>
  <si>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</si>
  <si>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</si>
  <si>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</si>
  <si>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</si>
  <si>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</si>
  <si>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</si>
  <si>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</si>
  <si>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</si>
  <si>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</si>
  <si>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</si>
  <si>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</si>
  <si>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</si>
  <si>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</si>
  <si>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</si>
  <si>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</si>
  <si>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</si>
  <si>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</si>
  <si>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</si>
  <si>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</si>
  <si>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</si>
  <si>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</si>
  <si>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</si>
  <si>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</si>
  <si>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</si>
  <si>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</si>
  <si>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</si>
  <si>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</si>
  <si>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</si>
  <si>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</si>
  <si>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</si>
  <si>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</si>
  <si>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</si>
  <si>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</si>
  <si>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</si>
  <si>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</si>
  <si>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</si>
  <si>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</si>
  <si>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</si>
  <si>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</si>
  <si>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</si>
  <si>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</si>
  <si>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</si>
  <si>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</si>
  <si>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</si>
  <si>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</si>
  <si>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</si>
  <si>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</si>
  <si>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</si>
  <si>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</si>
  <si>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</si>
  <si>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</si>
  <si>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</si>
  <si>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</si>
  <si>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</si>
  <si>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</si>
  <si>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</si>
  <si>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</si>
  <si>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</si>
  <si>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</si>
  <si>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</si>
  <si>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</si>
  <si>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</si>
  <si>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</si>
  <si>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</si>
  <si>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</si>
  <si>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</si>
  <si>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</si>
  <si>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</si>
  <si>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</si>
  <si>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</si>
  <si>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</si>
  <si>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</si>
  <si>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</si>
  <si>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</si>
  <si>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</si>
  <si>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</si>
  <si>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</si>
  <si>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</si>
  <si>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</si>
  <si>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</si>
  <si>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</si>
  <si>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</si>
  <si>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</si>
  <si>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</si>
  <si>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</si>
  <si>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</si>
  <si>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</si>
  <si>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</si>
  <si>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</si>
  <si>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</si>
  <si>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</si>
  <si>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</si>
  <si>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</si>
  <si>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</si>
  <si>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</si>
  <si>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</si>
  <si>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</si>
  <si>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</si>
  <si>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</si>
  <si>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</si>
  <si>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</si>
  <si>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</si>
  <si>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</si>
  <si>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</si>
  <si>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</si>
  <si>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</si>
  <si>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</si>
  <si>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</si>
  <si>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</si>
  <si>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</si>
  <si>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</si>
  <si>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</si>
  <si>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</si>
  <si>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</si>
  <si>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</si>
  <si>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</si>
  <si>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</si>
  <si>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</si>
  <si>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</si>
  <si>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</si>
  <si>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</si>
  <si>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</si>
  <si>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</si>
  <si>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</si>
  <si>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</si>
  <si>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</si>
  <si>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</si>
  <si>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</si>
  <si>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</si>
  <si>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</si>
  <si>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</si>
  <si>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</si>
  <si>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</si>
  <si>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</si>
  <si>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</si>
  <si>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</si>
  <si>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</si>
  <si>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</si>
  <si>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</si>
  <si>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</si>
  <si>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</si>
  <si>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</si>
  <si>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</si>
  <si>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</si>
  <si>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</si>
  <si>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</si>
  <si>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</si>
  <si>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</si>
  <si>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</si>
  <si>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</si>
  <si>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</si>
  <si>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</si>
  <si>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</si>
  <si>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</si>
  <si>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</si>
  <si>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</si>
  <si>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</si>
  <si>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</si>
  <si>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</si>
  <si>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</si>
  <si>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</si>
  <si>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</si>
  <si>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</si>
  <si>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</si>
  <si>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</si>
  <si>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</si>
  <si>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</si>
  <si>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</si>
  <si>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</si>
  <si>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</si>
  <si>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</si>
  <si>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</si>
  <si>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</si>
  <si>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</si>
  <si>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</si>
  <si>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</si>
  <si>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</si>
  <si>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</si>
  <si>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</si>
  <si>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</si>
  <si>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</si>
  <si>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</si>
  <si>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</si>
  <si>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</si>
  <si>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</si>
  <si>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</si>
  <si>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</si>
  <si>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</si>
  <si>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</si>
  <si>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</si>
  <si>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</si>
  <si>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</si>
  <si>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</si>
  <si>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</si>
  <si>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</si>
  <si>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</si>
  <si>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</si>
  <si>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</si>
  <si>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</si>
  <si>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</si>
  <si>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</si>
  <si>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</si>
  <si>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</si>
  <si>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</si>
  <si>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</si>
  <si>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</si>
  <si>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</si>
  <si>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</si>
  <si>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</si>
  <si>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</si>
  <si>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</si>
  <si>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</si>
  <si>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</si>
  <si>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</si>
  <si>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</si>
  <si>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</si>
  <si>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</si>
  <si>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</si>
  <si>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</si>
  <si>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</si>
  <si>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</si>
  <si>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</si>
  <si>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</si>
  <si>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</si>
  <si>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</si>
  <si>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</si>
  <si>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</si>
  <si>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</si>
  <si>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</si>
  <si>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</si>
  <si>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</si>
  <si>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</si>
  <si>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</si>
  <si>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</si>
  <si>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</si>
  <si>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</si>
  <si>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</si>
  <si>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</si>
  <si>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</si>
  <si>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</si>
  <si>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</si>
  <si>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</si>
  <si>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</si>
  <si>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</si>
  <si>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</si>
  <si>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</si>
  <si>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</si>
  <si>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</si>
  <si>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</si>
  <si>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</si>
  <si>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</si>
  <si>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</si>
  <si>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</si>
  <si>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</si>
  <si>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</si>
  <si>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</si>
  <si>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</si>
  <si>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</si>
  <si>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</si>
  <si>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</si>
  <si>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</si>
  <si>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</si>
  <si>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</si>
  <si>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</si>
  <si>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</si>
  <si>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</si>
  <si>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</si>
  <si>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</si>
  <si>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</si>
  <si>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</si>
  <si>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</si>
  <si>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</si>
  <si>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</si>
  <si>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</si>
  <si>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</si>
  <si>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</si>
  <si>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</si>
  <si>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</si>
  <si>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</si>
  <si>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</si>
  <si>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</si>
  <si>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</si>
  <si>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</si>
  <si>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</si>
  <si>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</si>
  <si>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</si>
  <si>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</si>
  <si>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</si>
  <si>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</si>
  <si>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</si>
  <si>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</si>
  <si>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</si>
  <si>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</si>
  <si>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</si>
  <si>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</si>
  <si>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</si>
  <si>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</si>
  <si>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</si>
  <si>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</si>
  <si>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</si>
  <si>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</si>
  <si>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</si>
  <si>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</si>
  <si>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</si>
  <si>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</si>
  <si>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</si>
  <si>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</si>
  <si>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</si>
  <si>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</si>
  <si>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</si>
  <si>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</si>
  <si>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</si>
  <si>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</si>
  <si>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</si>
  <si>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</si>
  <si>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</si>
  <si>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</si>
  <si>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</si>
  <si>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</si>
  <si>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</si>
  <si>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</si>
  <si>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</si>
  <si>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</si>
  <si>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</si>
  <si>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</si>
  <si>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</si>
  <si>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</si>
  <si>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</si>
  <si>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</si>
  <si>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</si>
  <si>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</si>
  <si>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</si>
  <si>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</si>
  <si>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</si>
  <si>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</si>
  <si>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</si>
  <si>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</si>
  <si>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</si>
  <si>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</si>
  <si>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</si>
  <si>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</si>
  <si>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</si>
  <si>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</si>
  <si>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</si>
  <si>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</si>
  <si>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</si>
  <si>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</si>
  <si>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</si>
  <si>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</si>
  <si>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</si>
  <si>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</si>
  <si>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</si>
  <si>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</si>
  <si>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</si>
  <si>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</si>
  <si>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</si>
  <si>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</si>
  <si>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</si>
  <si>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</si>
  <si>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</si>
  <si>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</si>
  <si>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</si>
  <si>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</si>
  <si>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</si>
  <si>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</si>
  <si>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</si>
  <si>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</si>
  <si>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</si>
  <si>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</si>
  <si>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</si>
  <si>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</si>
  <si>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</si>
  <si>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</si>
  <si>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</si>
  <si>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</si>
  <si>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</si>
  <si>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</si>
  <si>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</si>
  <si>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</si>
  <si>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</si>
  <si>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</si>
  <si>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</si>
  <si>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</si>
  <si>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</si>
  <si>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</si>
  <si>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</si>
  <si>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</si>
  <si>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</si>
  <si>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</si>
  <si>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</si>
  <si>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</si>
  <si>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</si>
  <si>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</si>
  <si>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</si>
  <si>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</si>
  <si>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</si>
  <si>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</si>
  <si>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</si>
  <si>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</si>
  <si>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</si>
  <si>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</si>
  <si>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</si>
  <si>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</si>
  <si>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</si>
  <si>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</si>
  <si>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</si>
  <si>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</si>
  <si>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</si>
  <si>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</si>
  <si>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</si>
  <si>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</si>
  <si>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</si>
  <si>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</si>
  <si>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</si>
  <si>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</si>
  <si>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</si>
  <si>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</si>
  <si>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</si>
  <si>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</si>
  <si>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</si>
  <si>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</si>
  <si>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</si>
  <si>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</si>
  <si>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</si>
  <si>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</si>
  <si>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</si>
  <si>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</si>
  <si>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</si>
  <si>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</si>
  <si>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</si>
  <si>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</si>
  <si>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</si>
  <si>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</si>
  <si>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</si>
  <si>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</si>
  <si>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</si>
  <si>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</si>
  <si>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</si>
  <si>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</si>
  <si>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</si>
  <si>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</si>
  <si>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</si>
  <si>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</si>
  <si>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</si>
  <si>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</si>
  <si>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</si>
  <si>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</si>
  <si>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</si>
  <si>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</si>
  <si>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</si>
  <si>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</si>
  <si>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</si>
  <si>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</si>
  <si>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</si>
  <si>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</si>
  <si>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</si>
  <si>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</si>
  <si>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</si>
  <si>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</si>
  <si>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</si>
  <si>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</si>
  <si>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</si>
  <si>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</si>
  <si>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</si>
  <si>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</si>
  <si>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</si>
  <si>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</si>
  <si>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</si>
  <si>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</si>
  <si>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</si>
  <si>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</si>
  <si>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</si>
  <si>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</si>
  <si>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</si>
  <si>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</si>
  <si>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</si>
  <si>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</si>
  <si>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</si>
  <si>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</si>
  <si>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</si>
  <si>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</si>
  <si>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</si>
  <si>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</si>
  <si>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</si>
  <si>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</si>
  <si>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</si>
  <si>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</si>
  <si>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</si>
  <si>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</si>
  <si>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</si>
  <si>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</si>
  <si>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</si>
  <si>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</si>
  <si>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</si>
  <si>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</si>
  <si>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</si>
  <si>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</si>
  <si>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</si>
  <si>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</si>
  <si>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</si>
  <si>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</si>
  <si>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</si>
  <si>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</si>
  <si>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</si>
  <si>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</si>
  <si>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</si>
  <si>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</si>
  <si>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</si>
  <si>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</si>
  <si>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</si>
  <si>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</si>
  <si>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</si>
  <si>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</si>
  <si>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</si>
  <si>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</si>
  <si>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</si>
  <si>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</si>
  <si>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</si>
  <si>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</si>
  <si>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</si>
  <si>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</si>
  <si>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</si>
  <si>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</si>
  <si>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</si>
  <si>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</si>
  <si>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</si>
  <si>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</si>
  <si>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</si>
  <si>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</si>
  <si>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</si>
  <si>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</si>
  <si>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</si>
  <si>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</si>
  <si>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</si>
  <si>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</si>
  <si>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</si>
  <si>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</si>
  <si>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</si>
  <si>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</si>
  <si>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</si>
  <si>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</si>
  <si>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</si>
  <si>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</si>
  <si>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</si>
  <si>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</si>
  <si>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</si>
  <si>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</si>
  <si>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</si>
  <si>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</si>
  <si>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</si>
  <si>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</si>
  <si>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</si>
  <si>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</si>
  <si>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</si>
  <si>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</si>
  <si>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</si>
  <si>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</si>
  <si>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</si>
  <si>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</si>
  <si>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</si>
  <si>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</si>
  <si>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</si>
  <si>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</si>
  <si>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</si>
  <si>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</si>
  <si>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</si>
  <si>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</si>
  <si>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</si>
  <si>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</si>
  <si>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</si>
  <si>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</si>
  <si>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</si>
  <si>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</si>
  <si>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</si>
  <si>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</si>
  <si>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</si>
  <si>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</si>
  <si>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</si>
  <si>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</si>
  <si>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</si>
  <si>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</si>
  <si>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</si>
  <si>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</si>
  <si>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</si>
  <si>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</si>
  <si>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</si>
  <si>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</si>
  <si>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</si>
  <si>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</si>
  <si>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</si>
  <si>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</si>
  <si>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</si>
  <si>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</si>
  <si>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</si>
  <si>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</si>
  <si>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</si>
  <si>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</si>
  <si>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</si>
  <si>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</si>
  <si>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</si>
  <si>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</si>
  <si>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</si>
  <si>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</si>
  <si>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</si>
  <si>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</si>
  <si>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</si>
  <si>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</si>
  <si>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</si>
  <si>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</si>
  <si>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</si>
  <si>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</si>
  <si>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</si>
  <si>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</si>
  <si>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</si>
  <si>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</si>
  <si>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</si>
  <si>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</si>
  <si>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</si>
  <si>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</si>
  <si>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</si>
  <si>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</si>
  <si>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</si>
  <si>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</si>
  <si>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</si>
  <si>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</si>
  <si>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</si>
  <si>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</si>
  <si>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</si>
  <si>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</si>
  <si>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</si>
  <si>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</si>
  <si>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</si>
  <si>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</si>
  <si>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</si>
  <si>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</si>
  <si>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</si>
  <si>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</si>
  <si>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</si>
  <si>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</si>
  <si>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</si>
  <si>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</si>
  <si>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</si>
  <si>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</si>
  <si>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</si>
  <si>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</si>
  <si>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</si>
  <si>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</si>
  <si>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</si>
  <si>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</si>
  <si>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</si>
  <si>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</si>
  <si>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</si>
  <si>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</si>
  <si>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</si>
  <si>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</si>
  <si>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</si>
  <si>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</si>
  <si>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</si>
  <si>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</si>
  <si>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</si>
  <si>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</si>
  <si>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</si>
  <si>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</si>
  <si>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</si>
  <si>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</si>
  <si>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</si>
  <si>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</si>
  <si>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</si>
  <si>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</si>
  <si>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</si>
  <si>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</si>
  <si>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</si>
  <si>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</si>
  <si>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</si>
  <si>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</si>
  <si>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</si>
  <si>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</si>
  <si>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</si>
  <si>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</si>
  <si>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</si>
  <si>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</si>
  <si>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</si>
  <si>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</si>
  <si>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</si>
  <si>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</si>
  <si>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</si>
  <si>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</si>
  <si>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</si>
  <si>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</si>
  <si>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</si>
  <si>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</si>
  <si>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</si>
  <si>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</si>
  <si>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</si>
  <si>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</si>
  <si>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</si>
  <si>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</si>
  <si>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</si>
  <si>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</si>
  <si>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</si>
  <si>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</si>
  <si>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</si>
  <si>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</si>
  <si>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</si>
  <si>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</si>
  <si>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</si>
  <si>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</si>
  <si>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</si>
  <si>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</si>
  <si>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</si>
  <si>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</si>
  <si>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</si>
  <si>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</si>
  <si>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</si>
  <si>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</si>
  <si>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</si>
  <si>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</si>
  <si>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</si>
  <si>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</si>
  <si>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</si>
  <si>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</si>
  <si>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</si>
  <si>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</si>
  <si>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</si>
  <si>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</si>
  <si>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</si>
  <si>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</si>
  <si>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</si>
  <si>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</si>
  <si>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</si>
  <si>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</si>
  <si>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</si>
  <si>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</si>
  <si>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</si>
  <si>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</si>
  <si>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</si>
  <si>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</si>
  <si>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</si>
  <si>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</si>
  <si>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</si>
  <si>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</si>
  <si>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</si>
  <si>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</si>
  <si>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</si>
  <si>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</si>
  <si>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</si>
  <si>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</si>
  <si>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</si>
  <si>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</si>
  <si>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</si>
  <si>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</si>
  <si>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</si>
  <si>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</si>
  <si>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</si>
  <si>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</si>
  <si>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</si>
  <si>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</si>
  <si>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</si>
  <si>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</si>
  <si>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</si>
  <si>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</si>
  <si>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</si>
  <si>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</si>
  <si>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</si>
  <si>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</si>
  <si>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</si>
  <si>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</si>
  <si>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</si>
  <si>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</si>
  <si>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</si>
  <si>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</si>
  <si>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</si>
  <si>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</si>
  <si>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</si>
  <si>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</si>
  <si>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</si>
  <si>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</si>
  <si>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</si>
  <si>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</si>
  <si>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</si>
  <si>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</si>
  <si>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</si>
  <si>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</si>
  <si>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</si>
  <si>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</si>
  <si>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</si>
  <si>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</si>
  <si>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</si>
  <si>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</si>
  <si>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</si>
  <si>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</si>
  <si>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</si>
  <si>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</si>
  <si>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</si>
  <si>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</si>
  <si>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</si>
  <si>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</si>
  <si>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</si>
  <si>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</si>
  <si>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</si>
  <si>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</si>
  <si>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</si>
  <si>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</si>
  <si>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</si>
  <si>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</si>
  <si>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</si>
  <si>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</si>
  <si>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</si>
  <si>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</si>
  <si>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</si>
  <si>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</si>
  <si>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</si>
  <si>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</si>
  <si>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</si>
  <si>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</si>
  <si>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</si>
  <si>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</si>
  <si>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</si>
  <si>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</si>
  <si>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</si>
  <si>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</si>
  <si>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</si>
  <si>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</si>
  <si>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</si>
  <si>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</si>
  <si>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</si>
  <si>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</si>
  <si>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</si>
  <si>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</si>
  <si>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</si>
  <si>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</si>
  <si>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</si>
  <si>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</si>
  <si>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</si>
  <si>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</si>
  <si>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</si>
  <si>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</si>
  <si>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</si>
  <si>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</si>
  <si>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</si>
  <si>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</si>
  <si>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</si>
  <si>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</si>
  <si>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</si>
  <si>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</si>
  <si>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</si>
  <si>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</si>
  <si>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</si>
  <si>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</si>
  <si>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</si>
  <si>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</si>
  <si>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</si>
  <si>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</si>
  <si>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</si>
  <si>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</si>
  <si>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</si>
  <si>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</si>
  <si>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</si>
  <si>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</si>
  <si>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</si>
  <si>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</si>
  <si>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</si>
  <si>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</si>
  <si>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</si>
  <si>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</si>
  <si>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</si>
  <si>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</si>
  <si>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</si>
  <si>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</si>
  <si>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</si>
  <si>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</si>
  <si>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</si>
  <si>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</si>
  <si>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</si>
  <si>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</si>
  <si>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</si>
  <si>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</si>
  <si>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</si>
  <si>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</si>
  <si>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</si>
  <si>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</si>
  <si>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</si>
  <si>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</si>
  <si>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</si>
  <si>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</si>
  <si>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</si>
  <si>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</si>
  <si>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</si>
  <si>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</si>
  <si>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</si>
  <si>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</si>
  <si>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</si>
  <si>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</si>
  <si>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</si>
  <si>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</si>
  <si>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</si>
  <si>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</si>
  <si>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</si>
  <si>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</si>
  <si>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</si>
  <si>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</si>
  <si>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</si>
  <si>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</si>
  <si>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</si>
  <si>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</si>
  <si>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</si>
  <si>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</si>
  <si>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</si>
  <si>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</si>
  <si>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</si>
  <si>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</si>
  <si>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</si>
  <si>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</si>
  <si>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</si>
  <si>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</si>
  <si>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</si>
  <si>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</si>
  <si>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</si>
  <si>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</si>
  <si>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</si>
  <si>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</si>
  <si>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</si>
  <si>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</si>
  <si>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</si>
  <si>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</si>
  <si>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</si>
  <si>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</si>
  <si>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</si>
  <si>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</si>
  <si>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</si>
  <si>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</si>
  <si>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</si>
  <si>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</si>
  <si>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</si>
  <si>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</si>
  <si>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</si>
  <si>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</si>
  <si>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</si>
  <si>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</si>
  <si>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</si>
  <si>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</si>
  <si>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</si>
  <si>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</si>
  <si>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</si>
  <si>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</si>
  <si>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</si>
  <si>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</si>
  <si>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</si>
  <si>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</si>
  <si>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</si>
  <si>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</si>
  <si>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</si>
  <si>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</si>
  <si>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</si>
  <si>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</si>
  <si>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</si>
  <si>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</si>
  <si>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</si>
  <si>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</si>
  <si>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</si>
  <si>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</si>
  <si>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</si>
  <si>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</si>
  <si>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</si>
  <si>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</si>
  <si>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</si>
  <si>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</si>
  <si>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</si>
  <si>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</si>
  <si>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</si>
  <si>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</si>
  <si>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</si>
  <si>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</si>
  <si>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</si>
  <si>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</si>
  <si>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</si>
  <si>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</si>
  <si>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</si>
  <si>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</si>
  <si>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</si>
  <si>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</si>
  <si>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</si>
  <si>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</si>
  <si>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</si>
  <si>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</si>
  <si>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</si>
  <si>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</si>
  <si>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</si>
  <si>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</si>
  <si>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</si>
  <si>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</si>
  <si>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</si>
  <si>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</si>
  <si>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</si>
  <si>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</si>
  <si>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</si>
  <si>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</si>
  <si>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</si>
  <si>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</si>
  <si>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</si>
  <si>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</si>
  <si>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</si>
  <si>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</si>
  <si>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</si>
  <si>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</si>
  <si>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</si>
  <si>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</si>
  <si>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</si>
  <si>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</si>
  <si>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</si>
  <si>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</si>
  <si>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</si>
  <si>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</si>
  <si>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</si>
  <si>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</si>
  <si>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</si>
  <si>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</si>
  <si>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</si>
  <si>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</si>
  <si>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</si>
  <si>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</si>
  <si>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</si>
  <si>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</si>
  <si>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</si>
  <si>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</si>
  <si>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</si>
  <si>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</si>
  <si>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</si>
  <si>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</si>
  <si>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</si>
  <si>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</si>
  <si>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</si>
  <si>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</si>
  <si>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</si>
  <si>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</si>
  <si>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</si>
  <si>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</si>
  <si>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</si>
  <si>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</si>
  <si>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</si>
  <si>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</si>
  <si>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</si>
  <si>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</si>
  <si>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</si>
  <si>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</si>
  <si>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</si>
  <si>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</si>
  <si>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</si>
  <si>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</si>
  <si>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</si>
  <si>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</si>
  <si>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</si>
  <si>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</si>
  <si>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</si>
  <si>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</si>
  <si>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</si>
  <si>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</si>
  <si>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</si>
  <si>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</si>
  <si>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</si>
  <si>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</si>
  <si>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</si>
  <si>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</si>
  <si>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</si>
  <si>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</si>
  <si>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</si>
  <si>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</si>
  <si>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</si>
  <si>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</si>
  <si>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</si>
  <si>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</si>
  <si>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</si>
  <si>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</si>
  <si>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</si>
  <si>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</si>
  <si>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</si>
  <si>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</si>
  <si>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</si>
  <si>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</si>
  <si>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</si>
  <si>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</si>
  <si>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</si>
  <si>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</si>
  <si>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</si>
  <si>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</si>
  <si>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</si>
  <si>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</si>
  <si>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</si>
  <si>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</si>
  <si>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</si>
  <si>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</si>
  <si>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</si>
  <si>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</si>
  <si>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</si>
  <si>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</si>
  <si>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</si>
  <si>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</si>
  <si>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</si>
  <si>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</si>
  <si>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</si>
  <si>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</si>
  <si>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</si>
  <si>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</si>
  <si>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</si>
  <si>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</si>
  <si>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</si>
  <si>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</si>
  <si>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</si>
  <si>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</si>
  <si>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</si>
  <si>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</si>
  <si>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</si>
  <si>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</si>
  <si>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</si>
  <si>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</si>
  <si>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</si>
  <si>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</si>
  <si>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</si>
  <si>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</si>
  <si>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</si>
  <si>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</si>
  <si>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</si>
  <si>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</si>
  <si>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</si>
  <si>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</si>
  <si>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</si>
  <si>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</si>
  <si>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</si>
  <si>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</si>
  <si>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</si>
  <si>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</si>
  <si>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</si>
  <si>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</si>
  <si>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</si>
  <si>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</si>
  <si>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</si>
  <si>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</si>
  <si>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</si>
  <si>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</si>
  <si>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</si>
  <si>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</si>
  <si>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</si>
  <si>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</si>
  <si>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</si>
  <si>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</si>
  <si>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</si>
  <si>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</si>
  <si>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</si>
  <si>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</si>
  <si>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</si>
  <si>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</si>
  <si>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</si>
  <si>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</si>
  <si>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</si>
  <si>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</si>
  <si>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</si>
  <si>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</si>
  <si>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</si>
  <si>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</si>
  <si>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</si>
  <si>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</si>
  <si>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</si>
  <si>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</si>
  <si>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</si>
  <si>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</si>
  <si>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</si>
  <si>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</si>
  <si>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</si>
  <si>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</si>
  <si>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</si>
  <si>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</si>
  <si>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</si>
  <si>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</si>
  <si>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</si>
  <si>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</si>
  <si>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</si>
  <si>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</si>
  <si>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</si>
  <si>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</si>
  <si>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</si>
  <si>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</si>
  <si>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</si>
  <si>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</si>
  <si>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</si>
  <si>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</si>
  <si>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</si>
  <si>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</si>
  <si>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</si>
  <si>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</si>
  <si>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</si>
  <si>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</si>
  <si>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</si>
  <si>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</si>
  <si>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</si>
  <si>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</si>
  <si>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</si>
  <si>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</si>
  <si>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</si>
  <si>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</si>
  <si>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</si>
  <si>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</si>
  <si>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</si>
  <si>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</si>
  <si>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</si>
  <si>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</si>
  <si>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</si>
  <si>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</si>
  <si>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</si>
  <si>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</si>
  <si>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</si>
  <si>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</si>
  <si>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</si>
  <si>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</si>
  <si>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</si>
  <si>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</si>
  <si>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</si>
  <si>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</si>
  <si>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</si>
  <si>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</si>
  <si>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</si>
  <si>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</si>
  <si>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</si>
  <si>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</si>
  <si>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</si>
  <si>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</si>
  <si>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</si>
  <si>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</si>
  <si>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</si>
  <si>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</si>
  <si>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</si>
  <si>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</si>
  <si>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</si>
  <si>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</si>
  <si>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</si>
  <si>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</si>
  <si>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</si>
  <si>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</si>
  <si>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</si>
  <si>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</si>
  <si>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</si>
  <si>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</si>
  <si>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</si>
  <si>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</si>
  <si>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</si>
  <si>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</si>
  <si>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</si>
  <si>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</si>
  <si>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</si>
  <si>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</si>
  <si>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</si>
  <si>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</si>
  <si>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</si>
  <si>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</si>
  <si>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</si>
  <si>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</si>
  <si>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</si>
  <si>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</si>
  <si>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</si>
  <si>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</si>
  <si>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</si>
  <si>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</si>
  <si>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</si>
  <si>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</si>
  <si>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</si>
  <si>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</si>
  <si>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</si>
  <si>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</si>
  <si>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</si>
  <si>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</si>
  <si>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</si>
  <si>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</si>
  <si>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</si>
  <si>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</si>
  <si>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</si>
  <si>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</si>
  <si>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</si>
  <si>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</si>
  <si>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</si>
  <si>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</si>
  <si>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</si>
  <si>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</si>
  <si>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</si>
  <si>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</si>
  <si>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</si>
  <si>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</si>
  <si>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</si>
  <si>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</si>
  <si>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</si>
  <si>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</si>
  <si>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</si>
  <si>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</si>
  <si>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</si>
  <si>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</si>
  <si>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</si>
  <si>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</si>
  <si>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</si>
  <si>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</si>
  <si>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</si>
  <si>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</si>
  <si>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</si>
  <si>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</si>
  <si>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</si>
  <si>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</si>
  <si>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</si>
  <si>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</si>
  <si>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</si>
  <si>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</si>
  <si>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</si>
  <si>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</si>
  <si>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</si>
  <si>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</si>
  <si>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</si>
  <si>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</si>
  <si>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</si>
  <si>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</si>
  <si>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</si>
  <si>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</si>
  <si>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</si>
  <si>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</si>
  <si>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</si>
  <si>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</si>
  <si>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</si>
  <si>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</si>
  <si>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</si>
  <si>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</si>
  <si>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</si>
  <si>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</si>
  <si>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</si>
  <si>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</si>
  <si>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</si>
  <si>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</si>
  <si>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</si>
  <si>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</si>
  <si>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</si>
  <si>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</si>
  <si>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</si>
  <si>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</si>
  <si>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</si>
  <si>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</si>
  <si>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</si>
  <si>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</si>
  <si>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</si>
  <si>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</si>
  <si>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</si>
  <si>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</si>
  <si>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</si>
  <si>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</si>
  <si>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</si>
  <si>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</si>
  <si>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</si>
  <si>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</si>
  <si>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</si>
  <si>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</si>
  <si>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</si>
  <si>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</si>
  <si>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</si>
  <si>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</si>
  <si>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</si>
  <si>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</si>
  <si>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</si>
  <si>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</si>
  <si>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</si>
  <si>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</si>
  <si>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</si>
  <si>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</si>
  <si>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</si>
  <si>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</si>
  <si>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</si>
  <si>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</si>
  <si>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</si>
  <si>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</si>
  <si>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</si>
  <si>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</si>
  <si>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</si>
  <si>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</si>
  <si>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</si>
  <si>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</si>
  <si>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</si>
  <si>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</si>
  <si>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</si>
  <si>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</si>
  <si>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</si>
  <si>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</si>
  <si>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</si>
  <si>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</si>
  <si>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</si>
  <si>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</si>
  <si>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</si>
  <si>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</si>
  <si>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</si>
  <si>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</si>
  <si>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</si>
  <si>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</si>
  <si>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</si>
  <si>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</si>
  <si>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</si>
  <si>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</si>
  <si>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</si>
  <si>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</si>
  <si>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</si>
  <si>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</si>
  <si>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</si>
  <si>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</si>
  <si>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</si>
  <si>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</si>
  <si>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</si>
  <si>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</si>
  <si>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</si>
  <si>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</si>
  <si>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</si>
  <si>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</si>
  <si>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</si>
  <si>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</si>
  <si>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</si>
  <si>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</si>
  <si>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</si>
  <si>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</si>
  <si>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</si>
  <si>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</si>
  <si>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</si>
  <si>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</si>
  <si>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</si>
  <si>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</si>
  <si>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</si>
  <si>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</si>
  <si>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</si>
  <si>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</si>
  <si>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</si>
  <si>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</si>
  <si>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</si>
  <si>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</si>
  <si>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</si>
  <si>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</si>
  <si>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</si>
  <si>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</si>
  <si>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</si>
  <si>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</si>
  <si>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</si>
  <si>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</si>
  <si>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</si>
  <si>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</si>
  <si>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</si>
  <si>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</si>
  <si>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</si>
  <si>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</si>
  <si>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</si>
  <si>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</si>
  <si>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</si>
  <si>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</si>
  <si>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</si>
  <si>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</si>
  <si>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</si>
  <si>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</si>
  <si>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</si>
  <si>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</si>
  <si>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</si>
  <si>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</si>
  <si>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</si>
  <si>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</si>
  <si>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</si>
  <si>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</si>
  <si>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</si>
  <si>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</si>
  <si>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</si>
  <si>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</si>
  <si>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</si>
  <si>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</si>
  <si>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</si>
  <si>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</si>
  <si>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</si>
  <si>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</si>
  <si>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</si>
  <si>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</si>
  <si>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</si>
  <si>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</si>
  <si>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</si>
  <si>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</si>
  <si>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</si>
  <si>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</si>
  <si>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</si>
  <si>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</si>
  <si>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</si>
  <si>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</si>
  <si>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</si>
  <si>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</si>
  <si>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</si>
  <si>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</si>
  <si>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</si>
  <si>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</si>
  <si>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</si>
  <si>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</si>
  <si>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</si>
  <si>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</si>
  <si>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</si>
  <si>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</si>
  <si>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</si>
  <si>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</si>
  <si>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</si>
  <si>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</si>
  <si>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</si>
  <si>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</si>
  <si>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</si>
  <si>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</si>
  <si>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</si>
  <si>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</si>
  <si>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</si>
  <si>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</si>
  <si>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</si>
  <si>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</si>
  <si>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</si>
  <si>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</si>
  <si>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</si>
  <si>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</si>
  <si>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</si>
  <si>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</si>
  <si>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</si>
  <si>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</si>
  <si>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</si>
  <si>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</si>
  <si>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</si>
  <si>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</si>
  <si>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</si>
  <si>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</si>
  <si>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</si>
  <si>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</si>
  <si>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</si>
  <si>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</si>
  <si>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</si>
  <si>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</si>
  <si>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</si>
  <si>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</si>
  <si>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</si>
  <si>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</si>
  <si>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</si>
  <si>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</si>
  <si>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</si>
  <si>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</si>
  <si>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</si>
  <si>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</si>
  <si>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</si>
  <si>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</si>
  <si>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</si>
  <si>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</si>
  <si>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</si>
  <si>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</si>
  <si>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</si>
  <si>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</si>
  <si>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</si>
  <si>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</si>
  <si>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</si>
  <si>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</si>
  <si>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</si>
  <si>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</si>
  <si>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</si>
  <si>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</si>
  <si>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</si>
  <si>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</si>
  <si>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</si>
  <si>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</si>
  <si>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</si>
  <si>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</si>
  <si>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</si>
  <si>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</si>
  <si>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</si>
  <si>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</si>
  <si>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</si>
  <si>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</si>
  <si>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</si>
  <si>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</si>
  <si>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</si>
  <si>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</si>
  <si>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</si>
  <si>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</si>
  <si>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</si>
  <si>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</si>
  <si>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</si>
  <si>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</si>
  <si>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</si>
  <si>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</si>
  <si>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</si>
  <si>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</si>
  <si>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</si>
  <si>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</si>
  <si>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</si>
  <si>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</si>
  <si>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</si>
  <si>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</si>
  <si>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</si>
  <si>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</si>
  <si>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</si>
  <si>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</si>
  <si>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</si>
  <si>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</si>
  <si>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</si>
  <si>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</si>
  <si>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</si>
  <si>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</si>
  <si>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</si>
  <si>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</si>
  <si>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</si>
  <si>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</si>
  <si>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</si>
  <si>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</si>
  <si>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</si>
  <si>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</si>
  <si>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</si>
  <si>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</si>
  <si>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</si>
  <si>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</si>
  <si>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</si>
  <si>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</si>
  <si>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</si>
  <si>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</si>
  <si>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</si>
  <si>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</si>
  <si>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</si>
  <si>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</si>
  <si>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</si>
  <si>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</si>
  <si>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</si>
  <si>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</si>
  <si>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</si>
  <si>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</si>
  <si>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</si>
  <si>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</si>
  <si>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</si>
  <si>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</si>
  <si>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</si>
  <si>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</si>
  <si>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</si>
  <si>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</si>
  <si>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</si>
  <si>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</si>
  <si>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</si>
  <si>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</si>
  <si>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</si>
  <si>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</si>
  <si>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</si>
  <si>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</si>
  <si>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</si>
  <si>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</si>
  <si>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</si>
  <si>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</si>
  <si>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</si>
  <si>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</si>
  <si>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</si>
  <si>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</si>
  <si>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</si>
  <si>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</si>
  <si>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</si>
  <si>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</si>
  <si>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</si>
  <si>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</si>
  <si>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</si>
  <si>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</si>
  <si>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</si>
  <si>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</si>
  <si>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</si>
  <si>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</si>
  <si>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</si>
  <si>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</si>
  <si>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</si>
  <si>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</si>
  <si>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</si>
  <si>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</si>
  <si>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</si>
  <si>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</si>
  <si>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</si>
  <si>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</si>
  <si>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</si>
  <si>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</si>
  <si>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</si>
  <si>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</si>
  <si>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</si>
  <si>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</si>
  <si>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</si>
  <si>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</si>
  <si>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</si>
  <si>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</si>
  <si>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</si>
  <si>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</si>
  <si>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</si>
  <si>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</si>
  <si>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</si>
  <si>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</si>
  <si>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</si>
  <si>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</si>
  <si>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</si>
  <si>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</si>
  <si>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</si>
  <si>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</si>
  <si>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</si>
  <si>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</si>
  <si>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</si>
  <si>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</si>
  <si>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</si>
  <si>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</si>
  <si>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</si>
  <si>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</si>
  <si>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</si>
  <si>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</si>
  <si>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</si>
  <si>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</si>
  <si>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</si>
  <si>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</si>
  <si>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</si>
  <si>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</si>
  <si>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</si>
  <si>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</si>
  <si>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</si>
  <si>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</si>
  <si>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</si>
  <si>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</si>
  <si>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</si>
  <si>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</si>
  <si>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</si>
  <si>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</si>
  <si>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</si>
  <si>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</si>
  <si>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</si>
  <si>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</si>
  <si>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</si>
  <si>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</si>
  <si>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</si>
  <si>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</si>
  <si>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</si>
  <si>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</si>
  <si>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</si>
  <si>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</si>
  <si>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</si>
  <si>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</si>
  <si>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</si>
  <si>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</si>
  <si>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</si>
  <si>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</si>
  <si>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</si>
  <si>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</si>
  <si>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</si>
  <si>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</si>
  <si>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</si>
  <si>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</si>
  <si>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</si>
  <si>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</si>
  <si>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</si>
  <si>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</si>
  <si>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</si>
  <si>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</si>
  <si>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</si>
  <si>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</si>
  <si>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</si>
  <si>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</si>
  <si>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</si>
  <si>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</si>
  <si>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</si>
  <si>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</si>
  <si>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</si>
  <si>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</si>
  <si>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</si>
  <si>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</si>
  <si>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</si>
  <si>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</si>
  <si>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</si>
  <si>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</si>
  <si>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</si>
  <si>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</si>
  <si>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</si>
  <si>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</si>
  <si>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</si>
  <si>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</si>
  <si>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</si>
  <si>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</si>
  <si>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</si>
  <si>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</si>
  <si>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</si>
  <si>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</si>
  <si>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</si>
  <si>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</si>
  <si>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</si>
  <si>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</si>
  <si>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</si>
  <si>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</si>
  <si>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</si>
  <si>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</si>
  <si>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</si>
  <si>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</si>
  <si>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</si>
  <si>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</si>
  <si>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</si>
  <si>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</si>
  <si>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</si>
  <si>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</si>
  <si>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</si>
  <si>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</si>
  <si>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</si>
  <si>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</si>
  <si>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</si>
  <si>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</si>
  <si>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</si>
  <si>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</si>
  <si>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</si>
  <si>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</si>
  <si>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</si>
  <si>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</si>
  <si>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</si>
  <si>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</si>
  <si>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</si>
  <si>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</si>
  <si>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</si>
  <si>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</si>
  <si>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</si>
  <si>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</si>
  <si>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</si>
  <si>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</si>
  <si>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</si>
  <si>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</si>
  <si>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</si>
  <si>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</si>
  <si>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</si>
  <si>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</si>
  <si>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</si>
  <si>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</si>
  <si>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</si>
  <si>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</si>
  <si>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</si>
  <si>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</si>
  <si>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</si>
  <si>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</si>
  <si>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</si>
  <si>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</si>
  <si>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</si>
  <si>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</si>
  <si>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</si>
  <si>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</si>
  <si>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</si>
  <si>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</si>
  <si>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</si>
  <si>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</si>
  <si>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</si>
  <si>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</si>
  <si>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</si>
  <si>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</si>
  <si>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</si>
  <si>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</si>
  <si>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</si>
  <si>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</si>
  <si>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</si>
  <si>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</si>
  <si>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</si>
  <si>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</si>
  <si>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</si>
  <si>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</si>
  <si>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</si>
  <si>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</si>
  <si>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</si>
  <si>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</si>
  <si>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</si>
  <si>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</si>
  <si>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</si>
  <si>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</si>
  <si>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</si>
  <si>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</si>
  <si>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</si>
  <si>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</si>
  <si>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</si>
  <si>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</si>
  <si>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</si>
  <si>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</si>
  <si>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</si>
  <si>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</si>
  <si>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</si>
  <si>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</si>
  <si>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</si>
  <si>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</si>
  <si>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</si>
  <si>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</si>
  <si>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</si>
  <si>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</si>
  <si>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</si>
  <si>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</si>
  <si>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</si>
  <si>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</si>
  <si>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</si>
  <si>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</si>
  <si>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</si>
  <si>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</si>
  <si>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</si>
  <si>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</si>
  <si>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</si>
  <si>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</si>
  <si>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</si>
  <si>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</si>
  <si>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</si>
  <si>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</si>
  <si>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</si>
  <si>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</si>
  <si>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</si>
  <si>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</si>
  <si>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</si>
  <si>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</si>
  <si>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</si>
  <si>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</si>
  <si>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</si>
  <si>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</si>
  <si>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</si>
  <si>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</si>
  <si>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</si>
  <si>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</si>
  <si>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</si>
  <si>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</si>
  <si>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</si>
  <si>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</si>
  <si>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</si>
  <si>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</si>
  <si>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</si>
  <si>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</si>
  <si>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</si>
  <si>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</si>
  <si>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</si>
  <si>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</si>
  <si>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</si>
  <si>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</si>
  <si>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</si>
  <si>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</si>
  <si>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</si>
  <si>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</si>
  <si>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</si>
  <si>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</si>
  <si>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</si>
  <si>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</si>
  <si>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</si>
  <si>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</si>
  <si>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</si>
  <si>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</si>
  <si>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</si>
  <si>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</si>
  <si>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</si>
  <si>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</si>
  <si>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</si>
  <si>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</si>
  <si>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</si>
  <si>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</si>
  <si>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</si>
  <si>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</si>
  <si>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</si>
  <si>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</si>
  <si>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</si>
  <si>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</si>
  <si>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</si>
  <si>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</si>
  <si>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</si>
  <si>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</si>
  <si>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</si>
  <si>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</si>
  <si>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</si>
  <si>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</si>
  <si>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</si>
  <si>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</si>
  <si>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</si>
  <si>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</si>
  <si>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</si>
  <si>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</si>
  <si>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</si>
  <si>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</si>
  <si>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</si>
  <si>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</si>
  <si>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</si>
  <si>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</si>
  <si>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</si>
  <si>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</si>
  <si>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</si>
  <si>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</si>
  <si>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</si>
  <si>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</si>
  <si>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</si>
  <si>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</si>
  <si>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</si>
  <si>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</si>
  <si>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</si>
  <si>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</si>
  <si>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</si>
  <si>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</si>
  <si>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</si>
  <si>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</si>
  <si>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</si>
  <si>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</si>
  <si>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</si>
  <si>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</si>
  <si>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</si>
  <si>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</si>
  <si>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</si>
  <si>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</si>
  <si>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</si>
  <si>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</si>
  <si>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</si>
  <si>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</si>
  <si>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</si>
  <si>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</si>
  <si>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</si>
  <si>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</si>
  <si>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</si>
  <si>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</si>
  <si>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</si>
  <si>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</si>
  <si>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</si>
  <si>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</si>
  <si>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</si>
  <si>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</si>
  <si>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</si>
  <si>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</si>
  <si>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</si>
  <si>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</si>
  <si>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</si>
  <si>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</si>
  <si>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</si>
  <si>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</si>
  <si>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</si>
  <si>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</si>
  <si>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</si>
  <si>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</si>
  <si>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</si>
  <si>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</si>
  <si>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</si>
  <si>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</si>
  <si>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</si>
  <si>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</si>
  <si>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</si>
  <si>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</si>
  <si>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</si>
  <si>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</si>
  <si>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</si>
  <si>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</si>
  <si>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</si>
  <si>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</si>
  <si>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</si>
  <si>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</si>
  <si>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</si>
  <si>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</si>
  <si>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</si>
  <si>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</si>
  <si>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</si>
  <si>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</si>
  <si>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</si>
  <si>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</si>
  <si>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</si>
  <si>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</si>
  <si>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</si>
  <si>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</si>
  <si>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</si>
  <si>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</si>
  <si>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</si>
  <si>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</si>
  <si>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</si>
  <si>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</si>
  <si>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</si>
  <si>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</si>
  <si>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</si>
  <si>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</si>
  <si>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</si>
  <si>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</si>
  <si>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</si>
  <si>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</si>
  <si>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</si>
  <si>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</si>
  <si>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</si>
  <si>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</si>
  <si>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</si>
  <si>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</si>
  <si>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</si>
  <si>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</si>
  <si>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</si>
  <si>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</si>
  <si>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</si>
  <si>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</si>
  <si>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</si>
  <si>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</si>
  <si>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</si>
  <si>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</si>
  <si>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</si>
  <si>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</si>
  <si>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</si>
  <si>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</si>
  <si>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</si>
  <si>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</si>
  <si>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</si>
  <si>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</si>
  <si>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</si>
  <si>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</si>
  <si>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</si>
  <si>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</si>
  <si>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</si>
  <si>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</si>
  <si>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</si>
  <si>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</si>
  <si>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</si>
  <si>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</si>
  <si>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</si>
  <si>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</si>
  <si>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</si>
  <si>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</si>
  <si>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</si>
  <si>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</si>
  <si>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</si>
  <si>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</si>
  <si>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</si>
  <si>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</si>
  <si>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</si>
  <si>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</si>
  <si>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</si>
  <si>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</si>
  <si>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</si>
  <si>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</si>
  <si>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</si>
  <si>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</si>
  <si>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</si>
  <si>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</si>
  <si>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</si>
  <si>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</si>
  <si>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</si>
  <si>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</si>
  <si>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</si>
  <si>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</si>
  <si>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</si>
  <si>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</si>
  <si>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</si>
  <si>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</si>
  <si>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</si>
  <si>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</si>
  <si>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</si>
  <si>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</si>
  <si>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</si>
  <si>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</si>
  <si>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</si>
  <si>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</si>
  <si>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</si>
  <si>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</si>
  <si>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</si>
  <si>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</si>
  <si>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</si>
  <si>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</si>
  <si>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</si>
  <si>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</si>
  <si>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</si>
  <si>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</si>
  <si>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</si>
  <si>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</si>
  <si>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</si>
  <si>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</si>
  <si>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</si>
  <si>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</si>
  <si>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</si>
  <si>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</si>
  <si>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</si>
  <si>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</si>
  <si>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</si>
  <si>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</si>
  <si>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</si>
  <si>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</si>
  <si>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</si>
  <si>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</si>
  <si>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</si>
  <si>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</si>
  <si>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</si>
  <si>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</si>
  <si>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</si>
  <si>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</si>
  <si>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</si>
  <si>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</si>
  <si>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</si>
  <si>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</si>
  <si>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</si>
  <si>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</si>
  <si>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</si>
  <si>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</si>
  <si>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</si>
  <si>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</si>
  <si>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</si>
  <si>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</si>
  <si>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</si>
  <si>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</si>
  <si>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</si>
  <si>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</si>
  <si>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</si>
  <si>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</si>
  <si>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</si>
  <si>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</si>
  <si>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</si>
  <si>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</si>
  <si>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</si>
  <si>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</si>
  <si>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</si>
  <si>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</si>
  <si>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</si>
  <si>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</si>
  <si>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</si>
  <si>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</si>
  <si>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</si>
  <si>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</si>
  <si>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</si>
  <si>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</si>
  <si>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</si>
  <si>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</si>
  <si>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</si>
  <si>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</si>
  <si>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</si>
  <si>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</si>
  <si>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</si>
  <si>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</si>
  <si>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</si>
  <si>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</si>
  <si>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</si>
  <si>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</si>
  <si>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</si>
  <si>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</si>
  <si>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</si>
  <si>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</si>
  <si>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</si>
  <si>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</si>
  <si>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</si>
  <si>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</si>
  <si>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</si>
  <si>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</si>
  <si>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</si>
  <si>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</si>
  <si>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</si>
  <si>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</si>
  <si>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</si>
  <si>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</si>
  <si>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</si>
  <si>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</si>
  <si>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</si>
  <si>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</si>
  <si>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</si>
  <si>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</si>
  <si>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</si>
  <si>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</si>
  <si>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</si>
  <si>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</si>
  <si>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</si>
  <si>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</si>
  <si>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</si>
  <si>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</si>
  <si>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</si>
  <si>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</si>
  <si>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</si>
  <si>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</si>
  <si>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</si>
  <si>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</si>
  <si>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</si>
  <si>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</si>
  <si>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</si>
  <si>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</si>
  <si>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</si>
  <si>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</si>
  <si>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</si>
  <si>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</si>
  <si>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</si>
  <si>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</si>
  <si>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</si>
  <si>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</si>
  <si>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</si>
  <si>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</si>
  <si>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</si>
  <si>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</si>
  <si>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</si>
  <si>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</si>
  <si>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</si>
  <si>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</si>
  <si>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</si>
  <si>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</si>
  <si>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</si>
  <si>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</si>
  <si>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</si>
  <si>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</si>
  <si>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</si>
  <si>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</si>
  <si>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</si>
  <si>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</si>
  <si>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</si>
  <si>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</si>
  <si>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</si>
  <si>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</si>
  <si>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</si>
  <si>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</si>
  <si>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</si>
  <si>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</si>
  <si>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</si>
  <si>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</si>
  <si>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</si>
  <si>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</si>
  <si>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</si>
  <si>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</si>
  <si>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</si>
  <si>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</si>
  <si>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</si>
  <si>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</si>
  <si>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</si>
  <si>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</si>
  <si>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</si>
  <si>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</si>
  <si>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</si>
  <si>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</si>
  <si>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</si>
  <si>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</si>
  <si>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</si>
  <si>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</si>
  <si>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</si>
  <si>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</si>
  <si>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</si>
  <si>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</si>
  <si>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</si>
  <si>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</si>
  <si>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</si>
  <si>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</si>
  <si>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</si>
  <si>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</si>
  <si>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</si>
  <si>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</si>
  <si>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</si>
  <si>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</si>
  <si>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</si>
  <si>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</si>
  <si>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</si>
  <si>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</si>
  <si>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</si>
  <si>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</si>
  <si>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</si>
  <si>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</si>
  <si>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</si>
  <si>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</si>
  <si>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</si>
  <si>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</si>
  <si>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</si>
  <si>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</si>
  <si>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</si>
  <si>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</si>
  <si>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</si>
  <si>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</si>
  <si>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</si>
  <si>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</si>
  <si>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</si>
  <si>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</si>
  <si>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</si>
  <si>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</si>
  <si>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</si>
  <si>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</si>
  <si>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</si>
  <si>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</si>
  <si>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</si>
  <si>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</si>
  <si>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</si>
  <si>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</si>
  <si>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</si>
  <si>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</si>
  <si>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</si>
  <si>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</si>
  <si>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</si>
  <si>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</si>
  <si>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</si>
  <si>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</si>
  <si>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</si>
  <si>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</si>
  <si>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</si>
  <si>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</si>
  <si>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</si>
  <si>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</si>
  <si>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</si>
  <si>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</si>
  <si>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</si>
  <si>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</si>
  <si>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</si>
  <si>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</si>
  <si>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</si>
  <si>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</si>
  <si>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</si>
  <si>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</si>
  <si>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</si>
  <si>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</si>
  <si>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</si>
  <si>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</si>
  <si>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</si>
  <si>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</si>
  <si>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</si>
  <si>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</si>
  <si>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</si>
  <si>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</si>
  <si>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</si>
  <si>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</si>
  <si>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</si>
  <si>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</si>
  <si>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</si>
  <si>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</si>
  <si>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</si>
  <si>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</si>
  <si>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</si>
  <si>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</si>
  <si>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</si>
  <si>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</si>
  <si>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</si>
  <si>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</si>
  <si>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</si>
  <si>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</si>
  <si>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</si>
  <si>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</si>
  <si>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</si>
  <si>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</si>
  <si>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</si>
  <si>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</si>
  <si>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</si>
  <si>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</si>
  <si>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</si>
  <si>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</si>
  <si>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</si>
  <si>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</si>
  <si>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</si>
  <si>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</si>
  <si>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</si>
  <si>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</si>
  <si>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</si>
  <si>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</si>
  <si>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</si>
  <si>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</si>
  <si>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</si>
  <si>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</si>
  <si>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</si>
  <si>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</si>
  <si>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</si>
  <si>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</si>
  <si>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</si>
  <si>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</si>
  <si>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</si>
  <si>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</si>
  <si>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</si>
  <si>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</si>
  <si>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</si>
  <si>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</si>
  <si>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</si>
  <si>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</si>
  <si>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</si>
  <si>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</si>
  <si>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</si>
  <si>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</si>
  <si>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</si>
  <si>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</si>
  <si>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</si>
  <si>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</si>
  <si>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</si>
  <si>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</si>
  <si>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</si>
  <si>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</si>
  <si>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</si>
  <si>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</si>
  <si>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</si>
  <si>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</si>
  <si>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</si>
  <si>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</si>
  <si>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</si>
  <si>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</si>
  <si>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</si>
  <si>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</si>
  <si>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</si>
  <si>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</si>
  <si>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</si>
  <si>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</si>
  <si>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</si>
  <si>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</si>
  <si>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</si>
  <si>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</si>
  <si>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</si>
  <si>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</si>
  <si>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</si>
  <si>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</si>
  <si>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</si>
  <si>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</si>
  <si>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</si>
  <si>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</si>
  <si>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</si>
  <si>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</si>
  <si>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</si>
  <si>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</si>
  <si>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</si>
  <si>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</si>
  <si>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</si>
  <si>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</si>
  <si>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</si>
  <si>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</si>
  <si>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</si>
  <si>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</si>
  <si>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</si>
  <si>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</si>
  <si>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</si>
  <si>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</si>
  <si>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</si>
  <si>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</si>
  <si>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</si>
  <si>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</si>
  <si>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</si>
  <si>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</si>
  <si>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</si>
  <si>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</si>
  <si>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</si>
  <si>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</si>
  <si>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</si>
  <si>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</si>
  <si>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</si>
  <si>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</si>
  <si>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</si>
  <si>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</si>
  <si>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</si>
  <si>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</si>
  <si>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</si>
  <si>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</si>
  <si>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</si>
  <si>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</si>
  <si>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</si>
  <si>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</si>
  <si>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</si>
  <si>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</si>
  <si>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</si>
  <si>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</si>
  <si>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</si>
  <si>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</si>
  <si>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</si>
  <si>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</si>
  <si>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</si>
  <si>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</si>
  <si>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</si>
  <si>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</si>
  <si>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</si>
  <si>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</si>
  <si>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</si>
  <si>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</si>
  <si>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</si>
  <si>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</si>
  <si>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</si>
  <si>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</si>
  <si>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</si>
  <si>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</si>
  <si>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</si>
  <si>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</si>
  <si>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</si>
  <si>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</si>
  <si>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</si>
  <si>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</si>
  <si>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</si>
  <si>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</si>
  <si>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</si>
  <si>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</si>
  <si>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</si>
  <si>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</si>
  <si>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</si>
  <si>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</si>
  <si>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</si>
  <si>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</si>
  <si>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</si>
  <si>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</si>
  <si>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</si>
  <si>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</si>
  <si>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</si>
  <si>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</si>
  <si>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</si>
  <si>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</si>
  <si>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</si>
  <si>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</si>
  <si>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</si>
  <si>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</si>
  <si>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</si>
  <si>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</si>
  <si>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</si>
  <si>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</si>
  <si>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</si>
  <si>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</si>
  <si>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</si>
  <si>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</si>
  <si>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</si>
  <si>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</si>
  <si>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</si>
  <si>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</si>
  <si>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</si>
  <si>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</si>
  <si>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</si>
  <si>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</si>
  <si>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</si>
  <si>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</si>
  <si>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</si>
  <si>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</si>
  <si>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</si>
  <si>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</si>
  <si>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</si>
  <si>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</si>
  <si>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</si>
  <si>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</si>
  <si>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</si>
  <si>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</si>
  <si>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</si>
  <si>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</si>
  <si>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</si>
  <si>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</si>
  <si>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</si>
  <si>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</si>
  <si>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</si>
  <si>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</si>
  <si>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</si>
  <si>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</si>
  <si>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</si>
  <si>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</si>
  <si>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</si>
  <si>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</si>
  <si>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</si>
  <si>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</si>
  <si>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</si>
  <si>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</si>
  <si>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</si>
  <si>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</si>
  <si>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</si>
  <si>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</si>
  <si>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</si>
  <si>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</si>
  <si>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</si>
  <si>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</si>
  <si>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</si>
  <si>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</si>
  <si>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</si>
  <si>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</si>
  <si>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</si>
  <si>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</si>
  <si>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</si>
  <si>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</si>
  <si>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</si>
  <si>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</si>
  <si>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</si>
  <si>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</si>
  <si>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</si>
  <si>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</si>
  <si>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</si>
  <si>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</si>
  <si>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</si>
  <si>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</si>
  <si>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</si>
  <si>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</si>
  <si>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</si>
  <si>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</si>
  <si>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</si>
  <si>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</si>
  <si>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</si>
  <si>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</si>
  <si>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</si>
  <si>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</si>
  <si>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</si>
  <si>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</si>
  <si>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</si>
  <si>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</si>
  <si>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</si>
  <si>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</si>
  <si>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</si>
  <si>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</si>
  <si>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</si>
  <si>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</si>
  <si>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</si>
  <si>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</si>
  <si>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</si>
  <si>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</si>
  <si>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</si>
  <si>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</si>
  <si>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</si>
  <si>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</si>
  <si>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</si>
  <si>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</si>
  <si>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</si>
  <si>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</si>
  <si>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</si>
  <si>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</si>
  <si>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</si>
  <si>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</si>
  <si>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</si>
  <si>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</si>
  <si>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</si>
  <si>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</si>
  <si>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</si>
  <si>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</si>
  <si>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</si>
  <si>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</si>
  <si>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</si>
  <si>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</si>
  <si>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</si>
  <si>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</si>
  <si>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</si>
  <si>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</si>
  <si>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</si>
  <si>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</si>
  <si>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</si>
  <si>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</si>
  <si>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</si>
  <si>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</si>
  <si>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</si>
  <si>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</si>
  <si>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</si>
  <si>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</si>
  <si>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</si>
  <si>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</si>
  <si>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</si>
  <si>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</si>
  <si>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</si>
  <si>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</si>
  <si>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</si>
  <si>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</si>
  <si>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</si>
  <si>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</si>
  <si>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</si>
  <si>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</si>
  <si>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</si>
  <si>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</si>
  <si>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</si>
  <si>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</si>
  <si>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</si>
  <si>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</si>
  <si>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</si>
  <si>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</si>
  <si>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</si>
  <si>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</si>
  <si>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</si>
  <si>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</si>
  <si>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</si>
  <si>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</si>
  <si>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</si>
  <si>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</si>
  <si>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</si>
  <si>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</si>
  <si>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</si>
  <si>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</si>
  <si>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</si>
  <si>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</si>
  <si>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</si>
  <si>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</si>
  <si>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</si>
  <si>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</si>
  <si>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</si>
  <si>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</si>
  <si>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</si>
  <si>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</si>
  <si>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</si>
  <si>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</si>
  <si>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</si>
  <si>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</si>
  <si>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</si>
  <si>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</si>
  <si>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</si>
  <si>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</si>
  <si>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</si>
  <si>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</si>
  <si>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</si>
  <si>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</si>
  <si>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</si>
  <si>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</si>
  <si>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</si>
  <si>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</si>
  <si>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</si>
  <si>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</si>
  <si>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</si>
  <si>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</si>
  <si>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</si>
  <si>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</si>
  <si>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</si>
  <si>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</si>
  <si>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</si>
  <si>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</si>
  <si>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</si>
  <si>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</si>
  <si>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</si>
  <si>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</si>
  <si>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</si>
  <si>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</si>
  <si>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</si>
  <si>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</si>
  <si>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</si>
  <si>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</si>
  <si>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</si>
  <si>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</si>
  <si>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</si>
  <si>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</si>
  <si>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</si>
  <si>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</si>
  <si>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</si>
  <si>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</si>
  <si>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</si>
  <si>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</si>
  <si>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</si>
  <si>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</si>
  <si>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</si>
  <si>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</si>
  <si>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</si>
  <si>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</si>
  <si>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</si>
  <si>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</si>
  <si>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</si>
  <si>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</si>
  <si>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</si>
  <si>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</si>
  <si>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</si>
  <si>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</si>
  <si>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</si>
  <si>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</si>
  <si>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</si>
  <si>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</si>
  <si>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</si>
  <si>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</si>
  <si>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</si>
  <si>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</si>
  <si>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</si>
  <si>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</si>
  <si>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</si>
  <si>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</si>
  <si>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</si>
  <si>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</si>
  <si>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</si>
  <si>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</si>
  <si>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</si>
  <si>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</si>
  <si>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</si>
  <si>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</si>
  <si>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</si>
  <si>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</si>
  <si>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</si>
  <si>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</si>
  <si>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</si>
  <si>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</si>
  <si>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</si>
  <si>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</si>
  <si>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</si>
  <si>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</si>
  <si>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</si>
  <si>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</si>
  <si>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</si>
  <si>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</si>
  <si>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</si>
  <si>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</si>
  <si>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</si>
  <si>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</si>
  <si>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</si>
  <si>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</si>
  <si>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</si>
  <si>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</si>
  <si>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</si>
  <si>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</si>
  <si>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</si>
  <si>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</si>
  <si>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</si>
  <si>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</si>
  <si>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</si>
  <si>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</si>
  <si>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</si>
  <si>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</si>
  <si>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</si>
  <si>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</si>
  <si>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</si>
  <si>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</si>
  <si>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</si>
  <si>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</si>
  <si>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</si>
  <si>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</si>
  <si>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</si>
  <si>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</si>
  <si>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</si>
  <si>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</si>
  <si>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</si>
  <si>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</si>
  <si>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</si>
  <si>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</si>
  <si>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</si>
  <si>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</si>
  <si>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</si>
  <si>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</si>
  <si>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</si>
  <si>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</si>
  <si>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</si>
  <si>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</si>
  <si>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</si>
  <si>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</si>
  <si>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</si>
  <si>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</si>
  <si>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</si>
  <si>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</si>
  <si>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</si>
  <si>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</si>
  <si>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</si>
  <si>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</si>
  <si>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</si>
  <si>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</si>
  <si>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</si>
  <si>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</si>
  <si>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</si>
  <si>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</si>
  <si>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</si>
  <si>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</si>
  <si>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</si>
  <si>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</si>
  <si>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</si>
  <si>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</si>
  <si>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</si>
  <si>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</si>
  <si>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</si>
  <si>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</si>
  <si>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</si>
  <si>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</si>
  <si>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</si>
  <si>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</si>
  <si>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</si>
  <si>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</si>
  <si>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</si>
  <si>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</si>
  <si>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</si>
  <si>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</si>
  <si>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</si>
  <si>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</si>
  <si>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</si>
  <si>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</si>
  <si>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</si>
  <si>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</si>
  <si>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</si>
  <si>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</si>
  <si>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</si>
  <si>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</si>
  <si>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</si>
  <si>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</si>
  <si>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</si>
  <si>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</si>
  <si>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</si>
  <si>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</si>
  <si>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</si>
  <si>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</si>
  <si>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</si>
  <si>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</si>
  <si>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</si>
  <si>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</si>
  <si>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</si>
  <si>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</si>
  <si>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</si>
  <si>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</si>
  <si>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</si>
  <si>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</si>
  <si>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</si>
  <si>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</si>
  <si>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</si>
  <si>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</si>
  <si>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</si>
  <si>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</si>
  <si>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</si>
  <si>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</si>
  <si>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</si>
  <si>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</si>
  <si>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</si>
  <si>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</si>
  <si>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</si>
  <si>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</si>
  <si>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</si>
  <si>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</si>
  <si>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</si>
  <si>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</si>
  <si>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</si>
  <si>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</si>
  <si>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</si>
  <si>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</si>
  <si>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</si>
  <si>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</si>
  <si>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</si>
  <si>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</si>
  <si>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</si>
  <si>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</si>
  <si>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</si>
  <si>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</si>
  <si>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</si>
  <si>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</si>
  <si>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</si>
  <si>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</si>
  <si>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</si>
  <si>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</si>
  <si>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</si>
  <si>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</si>
  <si>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</si>
  <si>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</si>
  <si>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</si>
  <si>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</si>
  <si>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</si>
  <si>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</si>
  <si>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</si>
  <si>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</si>
  <si>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</si>
  <si>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</si>
  <si>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</si>
  <si>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</si>
  <si>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</si>
  <si>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</si>
  <si>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</si>
  <si>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</si>
  <si>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</si>
  <si>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</si>
  <si>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</si>
  <si>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</si>
  <si>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</si>
  <si>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</si>
  <si>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</si>
  <si>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</si>
  <si>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</si>
  <si>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</si>
  <si>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</si>
  <si>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</si>
  <si>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</si>
  <si>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</si>
  <si>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</si>
  <si>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</si>
  <si>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</si>
  <si>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</si>
  <si>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</si>
  <si>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</si>
  <si>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</si>
  <si>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</si>
  <si>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</si>
  <si>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</si>
  <si>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</si>
  <si>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</si>
  <si>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</si>
  <si>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</si>
  <si>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</si>
  <si>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</si>
  <si>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</si>
  <si>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</si>
  <si>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</si>
  <si>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</si>
  <si>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</si>
  <si>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</si>
  <si>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</si>
  <si>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</si>
  <si>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</si>
  <si>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</si>
  <si>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</si>
  <si>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</si>
  <si>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</si>
  <si>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</si>
  <si>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</si>
  <si>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</si>
  <si>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</si>
  <si>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</si>
  <si>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</si>
  <si>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</si>
  <si>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</si>
  <si>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</si>
  <si>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</si>
  <si>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</si>
  <si>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</si>
  <si>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</si>
  <si>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</si>
  <si>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</si>
  <si>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</si>
  <si>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</si>
  <si>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</si>
  <si>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</si>
  <si>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</si>
  <si>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</si>
  <si>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</si>
  <si>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</si>
  <si>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</si>
  <si>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</si>
  <si>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</si>
  <si>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</si>
  <si>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</si>
  <si>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</si>
  <si>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</si>
  <si>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</si>
  <si>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</si>
  <si>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</si>
  <si>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</si>
  <si>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</si>
  <si>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</si>
  <si>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</si>
  <si>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</si>
  <si>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</si>
  <si>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</si>
  <si>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</si>
  <si>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</si>
  <si>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</si>
  <si>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</si>
  <si>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</si>
  <si>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</si>
  <si>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</si>
  <si>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</si>
  <si>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</si>
  <si>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</si>
  <si>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</si>
  <si>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</si>
  <si>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</si>
  <si>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</si>
  <si>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</si>
  <si>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</si>
  <si>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</si>
  <si>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</si>
  <si>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</si>
  <si>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</si>
  <si>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</si>
  <si>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</si>
  <si>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</si>
  <si>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</si>
  <si>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</si>
  <si>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</si>
  <si>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</si>
  <si>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</si>
  <si>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</si>
  <si>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</si>
  <si>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</si>
  <si>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</si>
  <si>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</si>
  <si>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</si>
  <si>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</si>
  <si>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</si>
  <si>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</si>
  <si>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</si>
  <si>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</si>
  <si>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</si>
  <si>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</si>
  <si>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</si>
  <si>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</si>
  <si>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</si>
  <si>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</si>
  <si>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</si>
  <si>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</si>
  <si>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</si>
  <si>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</si>
  <si>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</si>
  <si>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</si>
  <si>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</si>
  <si>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</si>
  <si>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</si>
  <si>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</si>
  <si>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</si>
  <si>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</si>
  <si>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</si>
  <si>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</si>
  <si>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</si>
  <si>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</si>
  <si>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</si>
  <si>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</si>
  <si>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</si>
  <si>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</si>
  <si>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</si>
  <si>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</si>
  <si>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</si>
  <si>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</si>
  <si>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</si>
  <si>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</si>
  <si>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</si>
  <si>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</si>
  <si>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</si>
  <si>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</si>
  <si>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</si>
  <si>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</si>
  <si>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</si>
  <si>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</si>
  <si>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</si>
  <si>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</si>
  <si>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</si>
  <si>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</si>
  <si>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</si>
  <si>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</si>
  <si>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</si>
  <si>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</si>
  <si>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</si>
  <si>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</si>
  <si>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</si>
  <si>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</si>
  <si>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</si>
  <si>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</si>
  <si>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</si>
  <si>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</si>
  <si>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</si>
  <si>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</si>
  <si>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</si>
  <si>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</si>
  <si>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</si>
  <si>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</si>
  <si>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</si>
  <si>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</si>
  <si>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</si>
  <si>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</si>
  <si>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</si>
  <si>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</si>
  <si>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</si>
  <si>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</si>
  <si>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</si>
  <si>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</si>
  <si>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</si>
  <si>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</si>
  <si>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</si>
  <si>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</si>
  <si>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</si>
  <si>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</si>
  <si>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</si>
  <si>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</si>
  <si>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</si>
  <si>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</si>
  <si>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</si>
  <si>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</si>
  <si>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</si>
  <si>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</si>
  <si>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</si>
  <si>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</si>
  <si>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</si>
  <si>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</si>
  <si>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</si>
  <si>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</si>
  <si>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</si>
  <si>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</si>
  <si>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</si>
  <si>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</si>
  <si>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</si>
  <si>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</si>
  <si>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</si>
  <si>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</si>
  <si>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</si>
  <si>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</si>
  <si>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</si>
  <si>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</si>
  <si>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</si>
  <si>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</si>
  <si>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</si>
  <si>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</si>
  <si>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</si>
  <si>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</si>
  <si>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</si>
  <si>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</si>
  <si>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</si>
  <si>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</si>
  <si>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</si>
  <si>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</si>
  <si>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</si>
  <si>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</si>
  <si>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</si>
  <si>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</si>
  <si>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</si>
  <si>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</si>
  <si>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</si>
  <si>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</si>
  <si>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</si>
  <si>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</si>
  <si>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</si>
  <si>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</si>
  <si>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</si>
  <si>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</si>
  <si>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</si>
  <si>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</si>
  <si>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</si>
  <si>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</si>
  <si>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</si>
  <si>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</si>
  <si>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</si>
  <si>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</si>
  <si>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</si>
  <si>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</si>
  <si>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</si>
  <si>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</si>
  <si>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</si>
  <si>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</si>
  <si>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</si>
  <si>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</si>
  <si>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</si>
  <si>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</si>
  <si>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</si>
  <si>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</si>
  <si>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</si>
  <si>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</si>
  <si>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</si>
  <si>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</si>
  <si>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</si>
  <si>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</si>
  <si>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</si>
  <si>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</si>
  <si>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</si>
  <si>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</si>
  <si>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</si>
  <si>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</si>
  <si>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</si>
  <si>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</si>
  <si>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</si>
  <si>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</si>
  <si>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</si>
  <si>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</si>
  <si>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</si>
  <si>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</si>
  <si>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</si>
  <si>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</si>
  <si>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</si>
  <si>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</si>
  <si>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</si>
  <si>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</si>
  <si>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</si>
  <si>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</si>
  <si>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</si>
  <si>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</si>
  <si>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</si>
  <si>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</si>
  <si>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</si>
  <si>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</si>
  <si>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</si>
  <si>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</si>
  <si>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</si>
  <si>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</si>
  <si>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</si>
  <si>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</si>
  <si>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</si>
  <si>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</si>
  <si>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</si>
  <si>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</si>
  <si>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</si>
  <si>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</si>
  <si>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</si>
  <si>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</si>
  <si>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</si>
  <si>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</si>
  <si>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</si>
  <si>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</si>
  <si>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</si>
  <si>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</si>
  <si>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</si>
  <si>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</si>
  <si>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</si>
  <si>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</si>
  <si>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</si>
  <si>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</si>
  <si>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</si>
  <si>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</si>
  <si>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</si>
  <si>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</si>
  <si>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</si>
  <si>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</si>
  <si>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</si>
  <si>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</si>
  <si>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</si>
  <si>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</si>
  <si>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</si>
  <si>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</si>
  <si>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</si>
  <si>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</si>
  <si>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</si>
  <si>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</si>
  <si>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</si>
  <si>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</si>
  <si>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</si>
  <si>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</si>
  <si>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</si>
  <si>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</si>
  <si>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</si>
  <si>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</si>
  <si>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</si>
  <si>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</si>
  <si>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</si>
  <si>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</si>
  <si>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</si>
  <si>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</si>
  <si>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</si>
  <si>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</si>
  <si>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</si>
  <si>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</si>
  <si>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</si>
  <si>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</si>
  <si>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</si>
  <si>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</si>
  <si>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</si>
  <si>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</si>
  <si>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</si>
  <si>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</si>
  <si>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</si>
  <si>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</si>
  <si>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</si>
  <si>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</si>
  <si>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</si>
  <si>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</si>
  <si>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</si>
  <si>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</si>
  <si>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</si>
  <si>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</si>
  <si>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</si>
  <si>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</si>
  <si>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</si>
  <si>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</si>
  <si>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</si>
  <si>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</si>
  <si>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</si>
  <si>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</si>
  <si>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</si>
  <si>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</si>
  <si>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</si>
  <si>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</si>
  <si>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</si>
  <si>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</si>
  <si>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</si>
  <si>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</si>
  <si>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</si>
  <si>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</si>
  <si>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</si>
  <si>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</si>
  <si>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</si>
  <si>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</si>
  <si>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</si>
  <si>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</si>
  <si>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</si>
  <si>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</si>
  <si>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</si>
  <si>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</si>
  <si>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</si>
  <si>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</si>
  <si>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</si>
  <si>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</si>
  <si>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</si>
  <si>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</si>
  <si>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</si>
  <si>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</si>
  <si>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</si>
  <si>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</si>
  <si>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</si>
  <si>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</si>
  <si>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</si>
  <si>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</si>
  <si>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</si>
  <si>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</si>
  <si>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</si>
  <si>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</si>
  <si>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</si>
  <si>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</si>
  <si>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</si>
  <si>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</si>
  <si>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</si>
  <si>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</si>
  <si>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</si>
  <si>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</si>
  <si>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</si>
  <si>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</si>
  <si>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</si>
  <si>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</si>
  <si>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</si>
  <si>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</si>
  <si>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</si>
  <si>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</si>
  <si>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</si>
  <si>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</si>
  <si>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</si>
  <si>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</si>
  <si>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</si>
  <si>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</si>
  <si>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</si>
  <si>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</si>
  <si>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</si>
  <si>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</si>
  <si>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</si>
  <si>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</si>
  <si>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</si>
  <si>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</si>
  <si>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</si>
  <si>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</si>
  <si>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</si>
  <si>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</si>
  <si>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</si>
  <si>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</si>
  <si>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</si>
  <si>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</si>
  <si>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</si>
  <si>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</si>
  <si>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</si>
  <si>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</si>
  <si>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</si>
  <si>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</si>
  <si>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</si>
  <si>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</si>
  <si>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</si>
  <si>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</si>
  <si>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</si>
  <si>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</si>
  <si>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</si>
  <si>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</si>
  <si>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</si>
  <si>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</si>
  <si>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</si>
  <si>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</si>
  <si>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</si>
  <si>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</si>
  <si>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</si>
  <si>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</si>
  <si>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</si>
  <si>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</si>
  <si>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</si>
  <si>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</si>
  <si>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</si>
  <si>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</si>
  <si>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</si>
  <si>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</si>
  <si>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</si>
  <si>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</si>
  <si>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</si>
  <si>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</si>
  <si>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</si>
  <si>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</si>
  <si>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</si>
  <si>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</si>
  <si>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</si>
  <si>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</si>
  <si>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</si>
  <si>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</si>
  <si>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</si>
  <si>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</si>
  <si>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</si>
  <si>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</si>
  <si>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</si>
  <si>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</si>
  <si>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</si>
  <si>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</si>
  <si>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</si>
  <si>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</si>
  <si>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</si>
  <si>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</si>
  <si>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</si>
  <si>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</si>
  <si>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</si>
  <si>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</si>
  <si>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</si>
  <si>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</si>
  <si>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</si>
  <si>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</si>
  <si>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</si>
  <si>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</si>
  <si>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</si>
  <si>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</si>
  <si>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</si>
  <si>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</si>
  <si>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</si>
  <si>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</si>
  <si>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</si>
  <si>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</si>
  <si>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</si>
  <si>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</si>
  <si>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</si>
  <si>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</si>
  <si>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</si>
  <si>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</si>
  <si>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</si>
  <si>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</si>
  <si>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</si>
  <si>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</si>
  <si>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</si>
  <si>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</si>
  <si>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</si>
  <si>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</si>
  <si>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</si>
  <si>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</si>
  <si>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</si>
  <si>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</si>
  <si>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</si>
  <si>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</si>
  <si>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</si>
  <si>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</si>
  <si>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</si>
  <si>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</si>
  <si>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</si>
  <si>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</si>
  <si>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</si>
  <si>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</si>
  <si>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</si>
  <si>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</si>
  <si>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</si>
  <si>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</si>
  <si>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</si>
  <si>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</si>
  <si>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</si>
  <si>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</si>
  <si>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</si>
  <si>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</si>
  <si>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</si>
  <si>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</si>
  <si>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</si>
  <si>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</si>
  <si>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</si>
  <si>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</si>
  <si>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</si>
  <si>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</si>
  <si>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</si>
  <si>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</si>
  <si>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</si>
  <si>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</si>
  <si>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</si>
  <si>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</si>
  <si>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</si>
  <si>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</si>
  <si>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</si>
  <si>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</si>
  <si>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</si>
  <si>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</si>
  <si>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</si>
  <si>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</si>
  <si>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</si>
  <si>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</si>
  <si>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</si>
  <si>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</si>
  <si>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</si>
  <si>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</si>
  <si>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</si>
  <si>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</si>
  <si>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</si>
  <si>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</si>
  <si>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</si>
  <si>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</si>
  <si>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</si>
  <si>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</si>
  <si>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</si>
  <si>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</si>
  <si>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</si>
  <si>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</si>
  <si>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</si>
  <si>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</si>
  <si>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</si>
  <si>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</si>
  <si>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</si>
  <si>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</si>
  <si>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</si>
  <si>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</si>
  <si>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</si>
  <si>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</si>
  <si>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</si>
  <si>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</si>
  <si>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</si>
  <si>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</si>
  <si>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</si>
  <si>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</si>
  <si>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</si>
  <si>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</si>
  <si>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</si>
  <si>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</si>
  <si>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</si>
  <si>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</si>
  <si>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</si>
  <si>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</si>
  <si>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</si>
  <si>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</si>
  <si>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</si>
  <si>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</si>
  <si>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</si>
  <si>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</si>
  <si>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</si>
  <si>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</si>
  <si>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</si>
  <si>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</si>
  <si>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</si>
  <si>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</si>
  <si>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</si>
  <si>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</si>
  <si>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</si>
  <si>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</si>
  <si>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</si>
  <si>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</si>
  <si>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</si>
  <si>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</si>
  <si>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</si>
  <si>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</si>
  <si>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</si>
  <si>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</si>
  <si>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</si>
  <si>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</si>
  <si>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</si>
  <si>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</si>
  <si>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</si>
  <si>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</si>
  <si>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</si>
  <si>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</si>
  <si>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</si>
  <si>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</si>
  <si>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</si>
  <si>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</si>
  <si>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</si>
  <si>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</si>
  <si>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</si>
  <si>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</si>
  <si>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</si>
  <si>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</si>
  <si>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</si>
  <si>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</si>
  <si>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</si>
  <si>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</si>
  <si>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</si>
  <si>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</si>
  <si>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</si>
  <si>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</si>
  <si>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</si>
  <si>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</si>
  <si>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</si>
  <si>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</si>
  <si>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</si>
  <si>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</si>
  <si>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</si>
  <si>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</si>
  <si>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</si>
  <si>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</si>
  <si>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</si>
  <si>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</si>
  <si>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</si>
  <si>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</si>
  <si>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</si>
  <si>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</si>
  <si>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</si>
  <si>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</si>
  <si>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</si>
  <si>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</si>
  <si>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</si>
  <si>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</si>
  <si>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</si>
  <si>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</si>
  <si>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</si>
  <si>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</si>
  <si>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</si>
  <si>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</si>
  <si>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</si>
  <si>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</si>
  <si>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</si>
  <si>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</si>
  <si>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</si>
  <si>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</si>
  <si>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</si>
  <si>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</si>
  <si>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</si>
  <si>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</si>
  <si>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</si>
  <si>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</si>
  <si>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</si>
  <si>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</si>
  <si>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</si>
  <si>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</si>
  <si>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</si>
  <si>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</si>
  <si>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</si>
  <si>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</si>
  <si>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</si>
  <si>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</si>
  <si>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</si>
  <si>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</si>
  <si>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</si>
  <si>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</si>
  <si>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</si>
  <si>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</si>
  <si>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</si>
  <si>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</si>
  <si>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</si>
  <si>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</si>
  <si>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</si>
  <si>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</si>
  <si>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</si>
  <si>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</si>
  <si>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</si>
  <si>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</si>
  <si>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</si>
  <si>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</si>
  <si>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</si>
  <si>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</si>
  <si>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</si>
  <si>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</si>
  <si>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</si>
  <si>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</si>
  <si>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</si>
  <si>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</si>
  <si>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</si>
  <si>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</si>
  <si>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</si>
  <si>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</si>
  <si>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</si>
  <si>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</si>
  <si>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</si>
  <si>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</si>
  <si>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</si>
  <si>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</si>
  <si>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</si>
  <si>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</si>
  <si>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</si>
  <si>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</si>
  <si>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</si>
  <si>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</si>
  <si>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</si>
  <si>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</si>
  <si>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</si>
  <si>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</si>
  <si>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</si>
  <si>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</si>
  <si>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</si>
  <si>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</si>
  <si>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</si>
  <si>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</si>
  <si>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</si>
  <si>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</si>
  <si>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</si>
  <si>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</si>
  <si>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</si>
  <si>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</si>
  <si>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</si>
  <si>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</si>
  <si>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</si>
  <si>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</si>
  <si>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</si>
  <si>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</si>
  <si>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</si>
  <si>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</si>
  <si>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</si>
  <si>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</si>
  <si>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</si>
  <si>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</si>
  <si>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</si>
  <si>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</si>
  <si>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</si>
  <si>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</si>
  <si>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</si>
  <si>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</si>
  <si>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</si>
  <si>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</si>
  <si>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</si>
  <si>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</si>
  <si>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</si>
  <si>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</si>
  <si>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</si>
  <si>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</si>
  <si>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</si>
  <si>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</si>
  <si>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</si>
  <si>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</si>
  <si>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</si>
  <si>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</si>
  <si>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</si>
  <si>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</si>
  <si>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</si>
  <si>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</si>
  <si>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</si>
  <si>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</si>
  <si>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</si>
  <si>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</si>
  <si>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</si>
  <si>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</si>
  <si>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</si>
  <si>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</si>
  <si>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</si>
  <si>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</si>
  <si>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</si>
  <si>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</si>
  <si>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</si>
  <si>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</si>
  <si>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</si>
  <si>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</si>
  <si>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</si>
  <si>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</si>
  <si>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</si>
  <si>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</si>
  <si>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</si>
  <si>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</si>
  <si>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</si>
  <si>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</si>
  <si>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</si>
  <si>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</si>
  <si>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</si>
  <si>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</si>
  <si>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</si>
  <si>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</si>
  <si>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</si>
  <si>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</si>
  <si>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</si>
  <si>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</si>
  <si>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</si>
  <si>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</si>
  <si>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</si>
  <si>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</si>
  <si>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</si>
  <si>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</si>
  <si>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</si>
  <si>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</si>
  <si>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</si>
  <si>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</si>
  <si>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</si>
  <si>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</si>
  <si>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</si>
  <si>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</si>
  <si>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</si>
  <si>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</si>
  <si>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</si>
  <si>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</si>
  <si>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</si>
  <si>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</si>
  <si>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</si>
  <si>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</si>
  <si>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</si>
  <si>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</si>
  <si>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</si>
  <si>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</si>
  <si>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</si>
  <si>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</si>
  <si>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</si>
  <si>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</si>
  <si>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</si>
  <si>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</si>
  <si>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</si>
  <si>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</si>
  <si>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</si>
  <si>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</si>
  <si>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</si>
  <si>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</si>
  <si>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</si>
  <si>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</si>
  <si>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</si>
  <si>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</si>
  <si>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</si>
  <si>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</si>
  <si>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</si>
  <si>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</si>
  <si>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</si>
  <si>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</si>
  <si>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</si>
  <si>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</si>
  <si>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</si>
  <si>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</si>
  <si>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</si>
  <si>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</si>
  <si>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</si>
  <si>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</si>
  <si>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</si>
  <si>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</si>
  <si>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</si>
  <si>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</si>
  <si>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</si>
  <si>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</si>
  <si>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</si>
  <si>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</si>
  <si>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</si>
  <si>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</si>
  <si>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</si>
  <si>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</si>
  <si>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</si>
  <si>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</si>
  <si>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</si>
  <si>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</si>
  <si>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</si>
  <si>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</si>
  <si>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</si>
  <si>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</si>
  <si>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</si>
  <si>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</si>
  <si>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</si>
  <si>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</si>
  <si>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</si>
  <si>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</si>
  <si>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</si>
  <si>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</si>
  <si>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</si>
  <si>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</si>
  <si>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</si>
  <si>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</si>
  <si>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</si>
  <si>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</si>
  <si>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</si>
  <si>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</si>
  <si>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</si>
  <si>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</si>
  <si>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</si>
  <si>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</si>
  <si>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</si>
  <si>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</si>
  <si>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</si>
  <si>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</si>
  <si>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</si>
  <si>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</si>
  <si>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</si>
  <si>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</si>
  <si>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</si>
  <si>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</si>
  <si>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</si>
  <si>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</si>
  <si>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</si>
  <si>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</si>
  <si>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</si>
  <si>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</si>
  <si>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</si>
  <si>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</si>
  <si>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</si>
  <si>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</si>
  <si>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</si>
  <si>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</si>
  <si>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</si>
  <si>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</si>
  <si>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</si>
  <si>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</si>
  <si>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</si>
  <si>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</si>
  <si>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</si>
  <si>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</si>
  <si>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</si>
  <si>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</si>
  <si>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</si>
  <si>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</si>
  <si>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</si>
  <si>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</si>
  <si>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</si>
  <si>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</si>
  <si>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</si>
  <si>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</si>
  <si>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</si>
  <si>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</si>
  <si>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</si>
  <si>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</si>
  <si>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</si>
  <si>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</si>
  <si>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</si>
  <si>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</si>
  <si>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</si>
  <si>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</si>
  <si>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</si>
  <si>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</si>
  <si>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</si>
  <si>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</si>
  <si>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</si>
  <si>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</si>
  <si>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</si>
  <si>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</si>
  <si>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</si>
  <si>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</si>
  <si>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</si>
  <si>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</si>
  <si>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</si>
  <si>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</si>
  <si>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</si>
  <si>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</si>
  <si>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</si>
  <si>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</si>
  <si>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</si>
  <si>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</si>
  <si>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</si>
  <si>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</si>
  <si>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</si>
  <si>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</si>
  <si>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</si>
  <si>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</si>
  <si>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</si>
  <si>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</si>
  <si>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</si>
  <si>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</si>
  <si>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</si>
  <si>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</si>
  <si>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</si>
  <si>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</si>
  <si>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</si>
  <si>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</si>
  <si>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</si>
  <si>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</si>
  <si>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</si>
  <si>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</si>
  <si>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</si>
  <si>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</si>
  <si>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</si>
  <si>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</si>
  <si>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</si>
  <si>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</si>
  <si>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</si>
  <si>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</si>
  <si>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</si>
  <si>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</si>
  <si>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</si>
  <si>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</si>
  <si>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</si>
  <si>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</si>
  <si>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</si>
  <si>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</si>
  <si>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</si>
  <si>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</si>
  <si>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</si>
  <si>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</si>
  <si>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</si>
  <si>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</si>
  <si>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</si>
  <si>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</si>
  <si>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</si>
  <si>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</si>
  <si>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</si>
  <si>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</si>
  <si>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</si>
  <si>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</si>
  <si>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</si>
  <si>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</si>
  <si>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</si>
  <si>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</si>
  <si>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</si>
  <si>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</si>
  <si>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</si>
  <si>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</si>
  <si>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</si>
  <si>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</si>
  <si>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</si>
  <si>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</si>
  <si>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</si>
  <si>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</si>
  <si>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</si>
  <si>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</si>
  <si>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</si>
  <si>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</si>
  <si>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</si>
  <si>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</si>
  <si>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</si>
  <si>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</si>
  <si>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</si>
  <si>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</si>
  <si>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</si>
  <si>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</si>
  <si>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</si>
  <si>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</si>
  <si>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</si>
  <si>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</si>
  <si>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</si>
  <si>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</si>
  <si>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</si>
  <si>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</si>
  <si>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</si>
  <si>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</si>
  <si>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</si>
  <si>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</si>
  <si>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</si>
  <si>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</si>
  <si>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</si>
  <si>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</si>
  <si>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</si>
  <si>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</si>
  <si>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</si>
  <si>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</si>
  <si>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</si>
  <si>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</si>
  <si>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</si>
  <si>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</si>
  <si>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</si>
  <si>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</si>
  <si>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</si>
  <si>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</si>
  <si>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</si>
  <si>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</si>
  <si>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</si>
  <si>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</si>
  <si>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</si>
  <si>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</si>
  <si>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</si>
  <si>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</si>
  <si>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</si>
  <si>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</si>
  <si>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</si>
  <si>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</si>
  <si>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</si>
  <si>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</si>
  <si>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</si>
  <si>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</si>
  <si>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</si>
  <si>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</si>
  <si>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</si>
  <si>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</si>
  <si>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</si>
  <si>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</si>
  <si>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</si>
  <si>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</si>
  <si>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</si>
  <si>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</si>
  <si>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</si>
  <si>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</si>
  <si>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</si>
  <si>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</si>
  <si>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</si>
  <si>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</si>
  <si>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</si>
  <si>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</si>
  <si>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</si>
  <si>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</si>
  <si>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</si>
  <si>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</si>
  <si>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</si>
  <si>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</si>
  <si>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</si>
  <si>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</si>
  <si>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</si>
  <si>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</si>
  <si>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</si>
  <si>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</si>
  <si>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</si>
  <si>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</si>
  <si>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</si>
  <si>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</si>
  <si>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</si>
  <si>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</si>
  <si>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</si>
  <si>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</si>
  <si>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</si>
  <si>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</si>
  <si>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</si>
  <si>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</si>
  <si>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</si>
  <si>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</si>
  <si>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</si>
  <si>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</si>
  <si>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</si>
  <si>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</si>
  <si>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</si>
  <si>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</si>
  <si>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</si>
  <si>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</si>
  <si>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</si>
  <si>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</si>
  <si>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</si>
  <si>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</si>
  <si>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</si>
  <si>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</si>
  <si>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</si>
  <si>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</si>
  <si>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</si>
  <si>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</si>
  <si>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</si>
  <si>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</si>
  <si>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</si>
  <si>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</si>
  <si>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</si>
  <si>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</si>
  <si>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</si>
  <si>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</si>
  <si>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</si>
  <si>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</si>
  <si>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</si>
  <si>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</si>
  <si>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</si>
  <si>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</si>
  <si>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</si>
  <si>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</si>
  <si>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</si>
  <si>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</si>
  <si>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</si>
  <si>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</si>
  <si>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</si>
  <si>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</si>
  <si>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</si>
  <si>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</si>
  <si>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</si>
  <si>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</si>
  <si>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</si>
  <si>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</si>
  <si>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</si>
  <si>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</si>
  <si>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</si>
  <si>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</si>
  <si>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</si>
  <si>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</si>
  <si>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</si>
  <si>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</si>
  <si>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</si>
  <si>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</si>
  <si>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</si>
  <si>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</si>
  <si>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</si>
  <si>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</si>
  <si>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</si>
  <si>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</si>
  <si>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</si>
  <si>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</si>
  <si>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</si>
  <si>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</si>
  <si>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</si>
  <si>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</si>
  <si>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</si>
  <si>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</si>
  <si>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</si>
  <si>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</si>
  <si>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</si>
  <si>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</si>
  <si>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</si>
  <si>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</si>
  <si>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</si>
  <si>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</si>
  <si>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</si>
  <si>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</si>
  <si>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</si>
  <si>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</si>
  <si>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</si>
  <si>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</si>
  <si>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</si>
  <si>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</si>
  <si>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</si>
  <si>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</si>
  <si>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</si>
  <si>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</si>
  <si>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</si>
  <si>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</si>
  <si>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</si>
  <si>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</si>
  <si>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</si>
  <si>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</si>
  <si>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</si>
  <si>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</si>
  <si>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</si>
  <si>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</si>
  <si>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</si>
  <si>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</si>
  <si>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</si>
  <si>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</si>
  <si>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</si>
  <si>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</si>
  <si>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</si>
  <si>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</si>
  <si>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</si>
  <si>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</si>
  <si>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</si>
  <si>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</si>
  <si>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</si>
  <si>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</si>
  <si>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</si>
  <si>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</si>
  <si>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</si>
  <si>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</si>
  <si>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</si>
  <si>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</si>
  <si>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</si>
  <si>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</si>
  <si>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</si>
  <si>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</si>
  <si>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</si>
  <si>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</si>
  <si>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</si>
  <si>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</si>
  <si>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</si>
  <si>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</si>
  <si>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</si>
  <si>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</si>
  <si>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</si>
  <si>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</si>
  <si>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</si>
  <si>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</si>
  <si>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</si>
  <si>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</si>
  <si>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</si>
  <si>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</si>
  <si>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</si>
  <si>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</si>
  <si>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</si>
  <si>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</si>
  <si>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</si>
  <si>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</si>
  <si>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</si>
  <si>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</si>
  <si>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</si>
  <si>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</si>
  <si>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</si>
  <si>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</si>
  <si>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</si>
  <si>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</si>
  <si>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</si>
  <si>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</si>
  <si>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</si>
  <si>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</si>
  <si>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</si>
  <si>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</si>
  <si>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</si>
  <si>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</si>
  <si>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</si>
  <si>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</si>
  <si>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</si>
  <si>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</si>
  <si>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</si>
  <si>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</si>
  <si>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</si>
  <si>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</si>
  <si>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</si>
  <si>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</si>
  <si>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</si>
  <si>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</si>
  <si>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</si>
  <si>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</si>
  <si>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</si>
  <si>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</si>
  <si>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</si>
  <si>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</si>
  <si>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</si>
  <si>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</si>
  <si>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</si>
  <si>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</si>
  <si>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</si>
  <si>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</si>
  <si>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</si>
  <si>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</si>
  <si>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</si>
  <si>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</si>
  <si>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</si>
  <si>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</si>
  <si>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</si>
  <si>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</si>
  <si>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</si>
  <si>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</si>
  <si>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</si>
  <si>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</si>
  <si>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</si>
  <si>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</si>
  <si>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</si>
  <si>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</si>
  <si>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</si>
  <si>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</si>
  <si>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</si>
  <si>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</si>
  <si>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</si>
  <si>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</si>
  <si>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</si>
  <si>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</si>
  <si>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</si>
  <si>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</si>
  <si>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</si>
  <si>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</si>
  <si>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</si>
  <si>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</si>
  <si>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</si>
  <si>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</si>
  <si>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</si>
  <si>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</si>
  <si>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</si>
  <si>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</si>
  <si>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</si>
  <si>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</si>
  <si>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</si>
  <si>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</si>
  <si>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</si>
  <si>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</si>
  <si>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</si>
  <si>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</si>
  <si>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</si>
  <si>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</si>
  <si>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</si>
  <si>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</si>
  <si>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</si>
  <si>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</si>
  <si>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</si>
  <si>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</si>
  <si>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</si>
  <si>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</si>
  <si>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</si>
  <si>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</si>
  <si>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</si>
  <si>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</si>
  <si>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</si>
  <si>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</si>
  <si>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</si>
  <si>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</si>
  <si>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</si>
  <si>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</si>
  <si>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</si>
  <si>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</si>
  <si>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</si>
  <si>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</si>
  <si>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</si>
  <si>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</si>
  <si>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</si>
  <si>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</si>
  <si>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</si>
  <si>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</si>
  <si>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</si>
  <si>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</si>
  <si>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</si>
  <si>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</si>
  <si>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</si>
  <si>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</si>
  <si>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</si>
  <si>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</si>
  <si>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</si>
  <si>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</si>
  <si>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</si>
  <si>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</si>
  <si>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</si>
  <si>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</si>
  <si>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</si>
  <si>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</si>
  <si>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</si>
  <si>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</si>
  <si>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</si>
  <si>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</si>
  <si>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</si>
  <si>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</si>
  <si>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</si>
  <si>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</si>
  <si>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</si>
  <si>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</si>
  <si>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</si>
  <si>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</si>
  <si>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</si>
  <si>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</si>
  <si>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</si>
  <si>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</si>
  <si>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</si>
  <si>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</si>
  <si>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</si>
  <si>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</si>
  <si>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</si>
  <si>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</si>
  <si>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</si>
  <si>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</si>
  <si>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</si>
  <si>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</si>
  <si>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</si>
  <si>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</si>
  <si>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</si>
  <si>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</si>
  <si>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</si>
  <si>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</si>
  <si>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</si>
  <si>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</si>
  <si>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</si>
  <si>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</si>
  <si>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</si>
  <si>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</si>
  <si>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</si>
  <si>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</si>
  <si>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</si>
  <si>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</si>
  <si>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</si>
  <si>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</si>
  <si>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</si>
  <si>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</si>
  <si>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</si>
  <si>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</si>
  <si>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</si>
  <si>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</si>
  <si>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</si>
  <si>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</si>
  <si>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</si>
  <si>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</si>
  <si>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</si>
  <si>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</si>
  <si>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</si>
  <si>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</si>
  <si>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</si>
  <si>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</si>
  <si>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</si>
  <si>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</si>
  <si>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</si>
  <si>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</si>
  <si>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</si>
  <si>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</si>
  <si>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</si>
  <si>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</si>
  <si>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</si>
  <si>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</si>
  <si>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</si>
  <si>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</si>
  <si>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</si>
  <si>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</si>
  <si>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</si>
  <si>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</si>
  <si>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</si>
  <si>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</si>
  <si>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</si>
  <si>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</si>
  <si>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</si>
  <si>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</si>
  <si>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</si>
  <si>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</si>
  <si>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</si>
  <si>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</si>
  <si>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</si>
  <si>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</si>
  <si>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</si>
  <si>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</si>
  <si>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</si>
  <si>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</si>
  <si>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</si>
  <si>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</si>
  <si>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</si>
  <si>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</si>
  <si>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</si>
  <si>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</si>
  <si>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</si>
  <si>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</si>
  <si>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</si>
  <si>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</si>
  <si>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</si>
  <si>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</si>
  <si>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</si>
  <si>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</si>
  <si>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</si>
  <si>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</si>
  <si>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</si>
  <si>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</si>
  <si>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</si>
  <si>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</si>
  <si>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</si>
  <si>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</si>
  <si>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</si>
  <si>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</si>
  <si>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</si>
  <si>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</si>
  <si>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</si>
  <si>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</si>
  <si>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</si>
  <si>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</si>
  <si>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</si>
  <si>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</si>
  <si>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</si>
  <si>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</si>
  <si>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</si>
  <si>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</si>
  <si>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</si>
  <si>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</si>
  <si>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</si>
  <si>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</si>
  <si>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</si>
  <si>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</si>
  <si>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</si>
  <si>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</si>
  <si>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</si>
  <si>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</si>
  <si>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</si>
  <si>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</si>
  <si>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</si>
  <si>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</si>
  <si>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</si>
  <si>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</si>
  <si>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</si>
  <si>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</si>
  <si>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</si>
  <si>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</si>
  <si>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</si>
  <si>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</si>
  <si>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</si>
  <si>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</si>
  <si>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</si>
  <si>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</si>
  <si>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</si>
  <si>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</si>
  <si>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</si>
  <si>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</si>
  <si>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</si>
  <si>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</si>
  <si>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</si>
  <si>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</si>
  <si>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</si>
  <si>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</si>
  <si>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</si>
  <si>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</si>
  <si>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</si>
  <si>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</si>
  <si>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</si>
  <si>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</si>
  <si>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</si>
  <si>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</si>
  <si>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</si>
  <si>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</si>
  <si>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</si>
  <si>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</si>
  <si>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</si>
  <si>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</si>
  <si>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</si>
  <si>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</si>
  <si>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</si>
  <si>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</si>
  <si>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</si>
  <si>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</si>
  <si>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</si>
  <si>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</si>
  <si>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</si>
  <si>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</si>
  <si>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</si>
  <si>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</si>
  <si>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</si>
  <si>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</si>
  <si>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</si>
  <si>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</si>
  <si>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</si>
  <si>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</si>
  <si>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</si>
  <si>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</si>
  <si>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</si>
  <si>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</si>
  <si>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</si>
  <si>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</si>
  <si>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</si>
  <si>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</si>
  <si>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</si>
  <si>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</si>
  <si>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</si>
  <si>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</si>
  <si>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</si>
  <si>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</si>
  <si>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</si>
  <si>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</si>
  <si>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</si>
  <si>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</si>
  <si>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</si>
  <si>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</si>
  <si>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</si>
  <si>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</si>
  <si>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</si>
  <si>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</si>
  <si>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</si>
  <si>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</si>
  <si>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</si>
  <si>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</si>
  <si>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</si>
  <si>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</si>
  <si>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</si>
  <si>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</si>
  <si>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</si>
  <si>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</si>
  <si>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</si>
  <si>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</si>
  <si>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</si>
  <si>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</si>
  <si>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</si>
  <si>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</si>
  <si>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</si>
  <si>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</si>
  <si>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</si>
  <si>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</si>
  <si>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</si>
  <si>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</si>
  <si>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</si>
  <si>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</si>
  <si>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</si>
  <si>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</si>
  <si>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</si>
  <si>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</si>
  <si>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</si>
  <si>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</si>
  <si>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</si>
  <si>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</si>
  <si>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</si>
  <si>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</si>
  <si>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</si>
  <si>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</si>
  <si>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</si>
  <si>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</si>
  <si>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</si>
  <si>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</si>
  <si>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</si>
  <si>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</si>
  <si>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</si>
  <si>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</si>
  <si>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</si>
  <si>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</si>
  <si>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</si>
  <si>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</si>
  <si>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</si>
  <si>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</si>
  <si>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</si>
  <si>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</si>
  <si>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</si>
  <si>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</si>
  <si>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</si>
  <si>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</si>
  <si>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</si>
  <si>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</si>
  <si>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</si>
  <si>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</si>
  <si>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</si>
  <si>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</si>
  <si>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</si>
  <si>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</si>
  <si>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</si>
  <si>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</si>
  <si>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</si>
  <si>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</si>
  <si>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</si>
  <si>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</si>
  <si>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</si>
  <si>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</si>
  <si>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</si>
  <si>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</si>
  <si>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</si>
  <si>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</si>
  <si>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</si>
  <si>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</si>
  <si>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</si>
  <si>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</si>
  <si>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</si>
  <si>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</si>
  <si>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</si>
  <si>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</si>
  <si>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</si>
  <si>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</si>
  <si>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</si>
  <si>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</si>
  <si>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</si>
  <si>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</si>
  <si>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</si>
  <si>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</si>
  <si>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</si>
  <si>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</si>
  <si>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</si>
  <si>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</si>
  <si>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</si>
  <si>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</si>
  <si>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</si>
  <si>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</si>
  <si>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</si>
  <si>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</si>
  <si>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</si>
  <si>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</si>
  <si>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</si>
  <si>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</si>
  <si>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</si>
  <si>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</si>
  <si>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</si>
  <si>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</si>
  <si>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</si>
  <si>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</si>
  <si>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</si>
  <si>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</si>
  <si>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</si>
  <si>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</si>
  <si>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</si>
  <si>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</si>
  <si>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</si>
  <si>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</si>
  <si>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</si>
  <si>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</si>
  <si>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</si>
  <si>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</si>
  <si>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</si>
  <si>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</si>
  <si>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</si>
  <si>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</si>
  <si>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</si>
  <si>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</si>
  <si>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</si>
  <si>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</si>
  <si>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</si>
  <si>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</si>
  <si>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</si>
  <si>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</si>
  <si>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</si>
  <si>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</si>
  <si>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</si>
  <si>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</si>
  <si>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</si>
  <si>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</si>
  <si>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</si>
  <si>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</si>
  <si>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</si>
  <si>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</si>
  <si>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</si>
  <si>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</si>
  <si>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</si>
  <si>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</si>
  <si>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</si>
  <si>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</si>
  <si>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</si>
  <si>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</si>
  <si>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</si>
  <si>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</si>
  <si>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</si>
  <si>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</si>
  <si>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</si>
  <si>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</si>
  <si>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</si>
  <si>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</si>
  <si>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</si>
  <si>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</si>
  <si>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</si>
  <si>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</si>
  <si>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</si>
  <si>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</si>
  <si>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</si>
  <si>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</si>
  <si>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</si>
  <si>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</si>
  <si>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</si>
  <si>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</si>
  <si>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</si>
  <si>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</si>
  <si>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</si>
  <si>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</si>
  <si>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</si>
  <si>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</si>
  <si>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</si>
  <si>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</si>
  <si>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</si>
  <si>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</si>
  <si>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</si>
  <si>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</si>
  <si>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</si>
  <si>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</si>
  <si>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</si>
  <si>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</si>
  <si>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</si>
  <si>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</si>
  <si>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</si>
  <si>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</si>
  <si>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</si>
  <si>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</si>
  <si>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</si>
  <si>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</si>
  <si>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</si>
  <si>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</si>
  <si>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</si>
  <si>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</si>
  <si>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</si>
  <si>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</si>
  <si>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</si>
  <si>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</si>
  <si>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</si>
  <si>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</si>
  <si>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</si>
  <si>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</si>
  <si>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</si>
  <si>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</si>
  <si>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</si>
  <si>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</si>
  <si>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</si>
  <si>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</si>
  <si>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</si>
  <si>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</si>
  <si>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</si>
  <si>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</si>
  <si>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</si>
  <si>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</si>
  <si>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</si>
  <si>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</si>
  <si>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</si>
  <si>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</si>
  <si>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</si>
  <si>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</si>
  <si>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</si>
  <si>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</si>
  <si>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</si>
  <si>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</si>
  <si>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</si>
  <si>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</si>
  <si>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</si>
  <si>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</si>
  <si>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</si>
  <si>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</si>
  <si>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</si>
  <si>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</si>
  <si>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</si>
  <si>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</si>
  <si>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</si>
  <si>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</si>
  <si>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</si>
  <si>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</si>
  <si>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</si>
  <si>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</si>
  <si>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</si>
  <si>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</si>
  <si>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</si>
  <si>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</si>
  <si>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</si>
  <si>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</si>
  <si>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</si>
  <si>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</si>
  <si>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</si>
  <si>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</si>
  <si>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</si>
  <si>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</si>
  <si>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</si>
  <si>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</si>
  <si>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</si>
  <si>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</si>
  <si>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</si>
  <si>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</si>
  <si>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</si>
  <si>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</si>
  <si>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</si>
  <si>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</si>
  <si>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</si>
  <si>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</si>
  <si>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</si>
  <si>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</si>
  <si>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</si>
  <si>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</si>
  <si>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</si>
  <si>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</si>
  <si>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</si>
  <si>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</si>
  <si>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</si>
  <si>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</si>
  <si>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</si>
  <si>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</si>
  <si>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</si>
  <si>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</si>
  <si>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</si>
  <si>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</si>
  <si>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</si>
  <si>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</si>
  <si>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</si>
  <si>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</si>
  <si>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</si>
  <si>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</si>
  <si>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</si>
  <si>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</si>
  <si>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</si>
  <si>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</si>
  <si>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</si>
  <si>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</si>
  <si>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</si>
  <si>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</si>
  <si>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</si>
  <si>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</si>
  <si>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</si>
  <si>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</si>
  <si>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</si>
  <si>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</si>
  <si>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</si>
  <si>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</si>
  <si>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</si>
  <si>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</si>
  <si>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</si>
  <si>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</si>
  <si>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</si>
  <si>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</si>
  <si>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</si>
  <si>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</si>
  <si>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</si>
  <si>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</si>
  <si>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</si>
  <si>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</si>
  <si>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</si>
  <si>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</si>
  <si>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</si>
  <si>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</si>
  <si>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</si>
  <si>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</si>
  <si>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</si>
  <si>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</si>
  <si>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</si>
  <si>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</si>
  <si>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</si>
  <si>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</si>
  <si>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</si>
  <si>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</si>
  <si>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</si>
  <si>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</si>
  <si>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</si>
  <si>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</si>
  <si>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</si>
  <si>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</si>
  <si>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</si>
  <si>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</si>
  <si>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</si>
  <si>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</si>
  <si>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</si>
  <si>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</si>
  <si>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</si>
  <si>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</si>
  <si>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</si>
  <si>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</si>
  <si>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</si>
  <si>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</si>
  <si>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</si>
  <si>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</si>
  <si>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</si>
  <si>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</si>
  <si>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</si>
  <si>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</si>
  <si>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</si>
  <si>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</si>
  <si>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</si>
  <si>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</si>
  <si>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</si>
  <si>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</si>
  <si>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</si>
  <si>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</si>
  <si>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</si>
  <si>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</si>
  <si>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</si>
  <si>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</si>
  <si>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</si>
  <si>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</si>
  <si>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</si>
  <si>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</si>
  <si>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</si>
  <si>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</si>
  <si>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</si>
  <si>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</si>
  <si>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</si>
  <si>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</si>
  <si>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</si>
  <si>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</si>
  <si>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</si>
  <si>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</si>
  <si>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</si>
  <si>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</si>
  <si>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</si>
  <si>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</si>
  <si>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</si>
  <si>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</si>
  <si>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</si>
  <si>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</si>
  <si>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</si>
  <si>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</si>
  <si>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</si>
  <si>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</si>
  <si>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</si>
  <si>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</si>
  <si>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</si>
  <si>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</si>
  <si>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</si>
  <si>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</si>
  <si>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</si>
  <si>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</si>
  <si>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</si>
  <si>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</si>
  <si>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</si>
  <si>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</si>
  <si>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</si>
  <si>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</si>
  <si>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</si>
  <si>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</si>
  <si>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</si>
  <si>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</si>
  <si>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</si>
  <si>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</si>
  <si>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</si>
  <si>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</si>
  <si>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</si>
  <si>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</si>
  <si>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</si>
  <si>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</si>
  <si>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</si>
  <si>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</si>
  <si>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</si>
  <si>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</si>
  <si>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</si>
  <si>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</si>
  <si>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</si>
  <si>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</si>
  <si>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</si>
  <si>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</si>
  <si>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</si>
  <si>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</si>
  <si>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</si>
  <si>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</si>
  <si>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</si>
  <si>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</si>
  <si>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</si>
  <si>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</si>
  <si>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</si>
  <si>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</si>
  <si>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</si>
  <si>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</si>
  <si>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</si>
  <si>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</si>
  <si>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</si>
  <si>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</si>
  <si>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</si>
  <si>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</si>
  <si>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</si>
  <si>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</si>
  <si>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</si>
  <si>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</si>
  <si>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</si>
  <si>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</si>
  <si>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</si>
  <si>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</si>
  <si>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</si>
  <si>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</si>
  <si>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</si>
  <si>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</si>
  <si>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</si>
  <si>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</si>
  <si>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</si>
  <si>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</si>
  <si>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</si>
  <si>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</si>
  <si>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</si>
  <si>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</si>
  <si>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</si>
  <si>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</si>
  <si>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</si>
  <si>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</si>
  <si>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</si>
  <si>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</si>
  <si>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</si>
  <si>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</si>
  <si>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</si>
  <si>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</si>
  <si>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</si>
  <si>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</si>
  <si>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</si>
  <si>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</si>
  <si>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</si>
  <si>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</si>
  <si>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</si>
  <si>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</si>
  <si>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</si>
  <si>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</si>
  <si>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</si>
  <si>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</si>
  <si>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</si>
  <si>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</si>
  <si>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</si>
  <si>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</si>
  <si>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</si>
  <si>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</si>
  <si>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</si>
  <si>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</si>
  <si>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</si>
  <si>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</si>
  <si>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</si>
  <si>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</si>
  <si>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</si>
  <si>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</si>
  <si>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</si>
  <si>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</si>
  <si>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</si>
  <si>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</si>
  <si>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</si>
  <si>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</si>
  <si>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</si>
  <si>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</si>
  <si>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</si>
  <si>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</si>
  <si>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</si>
  <si>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</si>
  <si>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</si>
  <si>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</si>
  <si>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</si>
  <si>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</si>
  <si>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</si>
  <si>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</si>
  <si>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</si>
  <si>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</si>
  <si>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</si>
  <si>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</si>
  <si>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</si>
  <si>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</si>
  <si>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</si>
  <si>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</si>
  <si>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</si>
  <si>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</si>
  <si>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</si>
  <si>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</si>
  <si>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</si>
  <si>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</si>
  <si>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</si>
  <si>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</si>
  <si>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</si>
  <si>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</si>
  <si>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</si>
  <si>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</si>
  <si>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</si>
  <si>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</si>
  <si>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</si>
  <si>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</si>
  <si>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</si>
  <si>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</si>
  <si>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</si>
  <si>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</si>
  <si>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</si>
  <si>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</si>
  <si>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</si>
  <si>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</si>
  <si>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</si>
  <si>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</si>
  <si>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</si>
  <si>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</si>
  <si>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</si>
  <si>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</si>
  <si>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</si>
  <si>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</si>
  <si>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</si>
  <si>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</si>
  <si>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</si>
  <si>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</si>
  <si>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</si>
  <si>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</si>
  <si>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</si>
  <si>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</si>
  <si>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</si>
  <si>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</si>
  <si>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</si>
  <si>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</si>
  <si>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</si>
  <si>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</si>
  <si>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</si>
  <si>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</si>
  <si>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</si>
  <si>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</si>
  <si>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</si>
  <si>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</si>
  <si>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</si>
  <si>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</si>
  <si>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</si>
  <si>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</si>
  <si>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</si>
  <si>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</si>
  <si>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</si>
  <si>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</si>
  <si>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</si>
  <si>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</si>
  <si>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</si>
  <si>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</si>
  <si>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</si>
  <si>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</si>
  <si>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</si>
  <si>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</si>
  <si>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</si>
  <si>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</si>
  <si>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</si>
  <si>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</si>
  <si>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</si>
  <si>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</si>
  <si>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</si>
  <si>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</si>
  <si>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</si>
  <si>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</si>
  <si>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</si>
  <si>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</si>
  <si>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</si>
  <si>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</si>
  <si>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</si>
  <si>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</si>
  <si>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</si>
  <si>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</si>
  <si>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</si>
  <si>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</si>
  <si>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</si>
  <si>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</si>
  <si>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</si>
  <si>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</si>
  <si>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</si>
  <si>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</si>
  <si>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</si>
  <si>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</si>
  <si>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</si>
  <si>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</si>
  <si>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</si>
  <si>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</si>
  <si>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</si>
  <si>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</si>
  <si>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</si>
  <si>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</si>
  <si>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</si>
  <si>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</si>
  <si>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</si>
  <si>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</si>
  <si>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</si>
  <si>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</si>
  <si>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</si>
  <si>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</si>
  <si>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</si>
  <si>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</si>
  <si>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</si>
  <si>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</si>
  <si>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</si>
  <si>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</si>
  <si>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</si>
  <si>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</si>
  <si>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</si>
  <si>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</si>
  <si>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</si>
  <si>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</si>
  <si>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</si>
  <si>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</si>
  <si>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</si>
  <si>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</si>
  <si>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</si>
  <si>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</si>
  <si>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</si>
  <si>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</si>
  <si>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</si>
  <si>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</si>
  <si>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</si>
  <si>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</si>
  <si>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</si>
  <si>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</si>
  <si>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</si>
  <si>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</si>
  <si>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</si>
  <si>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</si>
  <si>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</si>
  <si>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</si>
  <si>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</si>
  <si>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</si>
  <si>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</si>
  <si>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</si>
  <si>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</si>
  <si>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</si>
  <si>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</si>
  <si>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</si>
  <si>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</si>
  <si>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</si>
  <si>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</si>
  <si>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</si>
  <si>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</si>
  <si>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</si>
  <si>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</si>
  <si>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</si>
  <si>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</si>
  <si>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</si>
  <si>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</si>
  <si>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</si>
  <si>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</si>
  <si>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</si>
  <si>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</si>
  <si>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</si>
  <si>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</si>
  <si>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</si>
  <si>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</si>
  <si>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</si>
  <si>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</si>
  <si>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</si>
  <si>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</si>
  <si>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</si>
  <si>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</si>
  <si>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</si>
  <si>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</si>
  <si>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</si>
  <si>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</si>
  <si>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</si>
  <si>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</si>
  <si>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</si>
  <si>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</si>
  <si>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</si>
  <si>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</si>
  <si>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</si>
  <si>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</si>
  <si>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</si>
  <si>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</si>
  <si>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</si>
  <si>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</si>
  <si>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</si>
  <si>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</si>
  <si>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</si>
  <si>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</si>
  <si>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</si>
  <si>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</si>
  <si>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</si>
  <si>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</si>
  <si>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</si>
  <si>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</si>
  <si>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</si>
  <si>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</si>
  <si>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</si>
  <si>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</si>
  <si>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</si>
  <si>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</si>
  <si>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</si>
  <si>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</si>
  <si>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</si>
  <si>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</si>
  <si>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</si>
  <si>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</si>
  <si>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</si>
  <si>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</si>
  <si>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</si>
  <si>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</si>
  <si>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</si>
  <si>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</si>
  <si>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</si>
  <si>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</si>
  <si>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</si>
  <si>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</si>
  <si>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</si>
  <si>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</si>
  <si>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</si>
  <si>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</si>
  <si>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</si>
  <si>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</si>
  <si>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</si>
  <si>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</si>
  <si>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</si>
  <si>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</si>
  <si>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</si>
  <si>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</si>
  <si>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</si>
  <si>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</si>
  <si>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</si>
  <si>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</si>
  <si>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</si>
  <si>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</si>
  <si>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</si>
  <si>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</si>
  <si>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</si>
  <si>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</si>
  <si>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</si>
  <si>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</si>
  <si>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</si>
  <si>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</si>
  <si>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</si>
  <si>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</si>
  <si>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</si>
  <si>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</si>
  <si>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</si>
  <si>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</si>
  <si>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</si>
  <si>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</si>
  <si>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</si>
  <si>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</si>
  <si>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</si>
  <si>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</si>
  <si>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</si>
  <si>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</si>
  <si>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</si>
  <si>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</si>
  <si>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</si>
  <si>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</si>
  <si>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</si>
  <si>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</si>
  <si>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</si>
  <si>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</si>
  <si>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</si>
  <si>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</si>
  <si>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</si>
  <si>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</si>
  <si>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</si>
  <si>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</si>
  <si>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</si>
  <si>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</si>
  <si>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</si>
  <si>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</si>
  <si>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</si>
  <si>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</si>
  <si>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</si>
  <si>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</si>
  <si>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</si>
  <si>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</si>
  <si>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</si>
  <si>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</si>
  <si>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</si>
  <si>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</si>
  <si>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</si>
  <si>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</si>
  <si>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</si>
  <si>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</si>
  <si>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</si>
  <si>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</si>
  <si>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</si>
  <si>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</si>
  <si>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</si>
  <si>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</si>
  <si>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</si>
  <si>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</si>
  <si>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</si>
  <si>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</si>
  <si>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</si>
  <si>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</si>
  <si>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</si>
  <si>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</si>
  <si>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</si>
  <si>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</si>
  <si>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</si>
  <si>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</si>
  <si>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</si>
  <si>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</si>
  <si>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</si>
  <si>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</si>
  <si>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</si>
  <si>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</si>
  <si>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</si>
  <si>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</si>
  <si>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</si>
  <si>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</si>
  <si>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</si>
  <si>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</si>
  <si>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</si>
  <si>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</si>
  <si>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</si>
  <si>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</si>
  <si>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</si>
  <si>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</si>
  <si>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</si>
  <si>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</si>
  <si>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</si>
  <si>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</si>
  <si>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</si>
  <si>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</si>
  <si>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</si>
  <si>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</si>
  <si>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</si>
  <si>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</si>
  <si>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</si>
  <si>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</si>
  <si>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</si>
  <si>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</si>
  <si>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</si>
  <si>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</si>
  <si>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</si>
  <si>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</si>
  <si>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</si>
  <si>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</si>
  <si>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</si>
  <si>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</si>
  <si>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</si>
  <si>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</si>
  <si>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</si>
  <si>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</si>
  <si>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</si>
  <si>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</si>
  <si>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</si>
  <si>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</si>
  <si>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</si>
  <si>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</si>
  <si>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</si>
  <si>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</si>
  <si>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</si>
  <si>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</si>
  <si>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</si>
  <si>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</si>
  <si>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</si>
  <si>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</si>
  <si>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</si>
  <si>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</si>
  <si>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</si>
  <si>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</si>
  <si>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</si>
  <si>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</si>
  <si>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</si>
  <si>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</si>
  <si>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</si>
  <si>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</si>
  <si>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</si>
  <si>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</si>
  <si>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</si>
  <si>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</si>
  <si>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</si>
  <si>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</si>
  <si>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</si>
  <si>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</si>
  <si>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</si>
  <si>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</si>
  <si>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</si>
  <si>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</si>
  <si>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</si>
  <si>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</si>
  <si>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</si>
  <si>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</si>
  <si>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</si>
  <si>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</si>
  <si>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</si>
  <si>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</si>
  <si>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</si>
  <si>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</si>
  <si>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</si>
  <si>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</si>
  <si>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</si>
  <si>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</si>
  <si>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</si>
  <si>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</si>
  <si>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</si>
  <si>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</si>
  <si>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</si>
  <si>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</si>
  <si>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</si>
  <si>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</si>
  <si>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</si>
  <si>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</si>
  <si>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</si>
  <si>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</si>
  <si>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</si>
  <si>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</si>
  <si>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</si>
  <si>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</si>
  <si>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</si>
  <si>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</si>
  <si>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</si>
  <si>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</si>
  <si>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</si>
  <si>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</si>
  <si>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</si>
  <si>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</si>
  <si>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</si>
  <si>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</si>
  <si>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</si>
  <si>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</si>
  <si>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</si>
  <si>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</si>
  <si>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</si>
  <si>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</si>
  <si>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</si>
  <si>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</si>
  <si>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</si>
  <si>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</si>
  <si>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</si>
  <si>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</si>
  <si>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</si>
  <si>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</si>
  <si>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</si>
  <si>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</si>
  <si>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</si>
  <si>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</si>
  <si>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</si>
  <si>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</si>
  <si>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</si>
  <si>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</si>
  <si>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</si>
  <si>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</si>
  <si>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</si>
  <si>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</si>
  <si>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</si>
  <si>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</si>
  <si>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</si>
  <si>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</si>
  <si>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</si>
  <si>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</si>
  <si>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</si>
  <si>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</si>
  <si>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</si>
  <si>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</si>
  <si>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</si>
  <si>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</si>
  <si>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</si>
  <si>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</si>
  <si>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</si>
  <si>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</si>
  <si>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</si>
  <si>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</si>
  <si>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</si>
  <si>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</si>
  <si>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</si>
  <si>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</si>
  <si>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</si>
  <si>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</si>
  <si>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</si>
  <si>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</si>
  <si>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</si>
  <si>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</si>
  <si>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</si>
  <si>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</si>
  <si>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</si>
  <si>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</si>
  <si>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</si>
  <si>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</si>
  <si>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</si>
  <si>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</si>
  <si>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</si>
  <si>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</si>
  <si>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</si>
  <si>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</si>
  <si>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</si>
  <si>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</si>
  <si>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</si>
  <si>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</si>
  <si>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</si>
  <si>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</si>
  <si>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</si>
  <si>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</si>
  <si>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</si>
  <si>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</si>
  <si>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</si>
  <si>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</si>
  <si>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</si>
  <si>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</si>
  <si>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</si>
  <si>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</si>
  <si>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</si>
  <si>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</si>
  <si>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</si>
  <si>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</si>
  <si>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</si>
  <si>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</si>
  <si>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</si>
  <si>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</si>
  <si>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</si>
  <si>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</si>
  <si>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</si>
  <si>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</si>
  <si>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</si>
  <si>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</si>
  <si>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</si>
  <si>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</si>
  <si>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</si>
  <si>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</si>
  <si>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</si>
  <si>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</si>
  <si>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</si>
  <si>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</si>
  <si>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</si>
  <si>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</si>
  <si>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</si>
  <si>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</si>
  <si>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</si>
  <si>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</si>
  <si>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</si>
  <si>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</si>
  <si>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</si>
  <si>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</si>
  <si>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</si>
  <si>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</si>
  <si>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</si>
  <si>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</si>
  <si>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</si>
  <si>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</si>
  <si>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</si>
  <si>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</si>
  <si>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</si>
  <si>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</si>
  <si>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</si>
  <si>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</si>
  <si>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</si>
  <si>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</si>
  <si>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</si>
  <si>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</si>
  <si>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</si>
  <si>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</si>
  <si>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</si>
  <si>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</si>
  <si>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</si>
  <si>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</si>
  <si>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</si>
  <si>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</si>
  <si>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</si>
  <si>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</si>
  <si>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</si>
  <si>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</si>
  <si>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</si>
  <si>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</si>
  <si>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</si>
  <si>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</si>
  <si>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</si>
  <si>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</si>
  <si>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</si>
  <si>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</si>
  <si>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</si>
  <si>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</si>
  <si>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</si>
  <si>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</si>
  <si>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</si>
  <si>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</si>
  <si>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</si>
  <si>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</si>
  <si>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</si>
  <si>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</si>
  <si>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</si>
  <si>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</si>
  <si>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</si>
  <si>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</si>
  <si>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</si>
  <si>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</si>
  <si>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</si>
  <si>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</si>
  <si>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</si>
  <si>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</si>
  <si>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</si>
  <si>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</si>
  <si>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</si>
  <si>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</si>
  <si>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</si>
  <si>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</si>
  <si>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</si>
  <si>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</si>
  <si>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</si>
  <si>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</si>
  <si>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</si>
  <si>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</si>
  <si>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</si>
  <si>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</si>
  <si>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</si>
  <si>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</si>
  <si>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</si>
  <si>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</si>
  <si>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</si>
  <si>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</si>
  <si>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</si>
  <si>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</si>
  <si>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</si>
  <si>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</si>
  <si>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</si>
  <si>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</si>
  <si>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</si>
  <si>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</si>
  <si>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</si>
  <si>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</si>
  <si>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</si>
  <si>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</si>
  <si>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</si>
  <si>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</si>
  <si>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</si>
  <si>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</si>
  <si>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</si>
  <si>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</si>
  <si>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</si>
  <si>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</si>
  <si>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</si>
  <si>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</si>
  <si>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</si>
  <si>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</si>
  <si>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</si>
  <si>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</si>
  <si>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</si>
  <si>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</si>
  <si>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</si>
  <si>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</si>
  <si>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</si>
  <si>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</si>
  <si>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</si>
  <si>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</si>
  <si>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</si>
  <si>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</si>
  <si>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</si>
  <si>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</si>
  <si>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</si>
  <si>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</si>
  <si>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</si>
  <si>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</si>
  <si>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</si>
  <si>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</si>
  <si>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</si>
  <si>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</si>
  <si>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</si>
  <si>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</si>
  <si>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</si>
  <si>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</si>
  <si>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</si>
  <si>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</si>
  <si>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</si>
  <si>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</si>
  <si>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</si>
  <si>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</si>
  <si>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</si>
  <si>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</si>
  <si>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</si>
  <si>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</si>
  <si>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</si>
  <si>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</si>
  <si>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</si>
  <si>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</si>
  <si>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</si>
  <si>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</si>
  <si>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</si>
  <si>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</si>
  <si>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</si>
  <si>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</si>
  <si>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</si>
  <si>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</si>
  <si>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</si>
  <si>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</si>
  <si>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</si>
  <si>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</si>
  <si>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</si>
  <si>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</si>
  <si>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</si>
  <si>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</si>
  <si>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</si>
  <si>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</si>
  <si>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</si>
  <si>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</si>
  <si>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</si>
  <si>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</si>
  <si>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</si>
  <si>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</si>
  <si>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</si>
  <si>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</si>
  <si>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</si>
  <si>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</si>
  <si>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</si>
  <si>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</si>
  <si>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</si>
  <si>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</si>
  <si>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</si>
  <si>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</si>
  <si>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</si>
  <si>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</si>
  <si>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</si>
  <si>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</si>
  <si>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</si>
  <si>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</si>
  <si>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</si>
  <si>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</si>
  <si>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</si>
  <si>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</si>
  <si>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</si>
  <si>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</si>
  <si>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</si>
  <si>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</si>
  <si>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</si>
  <si>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</si>
  <si>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</si>
  <si>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</si>
  <si>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</si>
  <si>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</si>
  <si>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</si>
  <si>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</si>
  <si>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</si>
  <si>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</si>
  <si>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</si>
  <si>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</si>
  <si>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</si>
  <si>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</si>
  <si>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</si>
  <si>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</si>
  <si>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</si>
  <si>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</si>
  <si>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</si>
  <si>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</si>
  <si>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</si>
  <si>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</si>
  <si>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</si>
  <si>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</si>
  <si>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</si>
  <si>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</si>
  <si>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</si>
  <si>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</si>
  <si>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</si>
  <si>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</si>
  <si>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</si>
  <si>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</si>
  <si>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</si>
  <si>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</si>
  <si>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</si>
  <si>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</si>
  <si>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</si>
  <si>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</si>
  <si>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</si>
  <si>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</si>
  <si>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</si>
  <si>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</si>
  <si>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</si>
  <si>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</si>
  <si>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</si>
  <si>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</si>
  <si>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</si>
  <si>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</si>
  <si>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</si>
  <si>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</si>
  <si>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</si>
  <si>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</si>
  <si>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</si>
  <si>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</si>
  <si>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</si>
  <si>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</si>
  <si>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</si>
  <si>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</si>
  <si>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</si>
  <si>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</si>
  <si>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</si>
  <si>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</si>
  <si>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</si>
  <si>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</si>
  <si>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</si>
  <si>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</si>
  <si>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</si>
  <si>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</si>
  <si>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</si>
  <si>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</si>
  <si>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</si>
  <si>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</si>
  <si>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</si>
  <si>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</si>
  <si>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</si>
  <si>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</si>
  <si>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</si>
  <si>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</si>
  <si>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</si>
  <si>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</si>
  <si>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</si>
  <si>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</si>
  <si>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</si>
  <si>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</si>
  <si>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</si>
  <si>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</si>
  <si>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</si>
  <si>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</si>
  <si>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</si>
  <si>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</si>
  <si>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</si>
  <si>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</si>
  <si>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</si>
  <si>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</si>
  <si>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</si>
  <si>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</si>
  <si>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</si>
  <si>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</si>
  <si>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</si>
  <si>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</si>
  <si>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</si>
  <si>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</si>
  <si>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</si>
  <si>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</si>
  <si>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</si>
  <si>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</si>
  <si>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</si>
  <si>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</si>
  <si>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</si>
  <si>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</si>
  <si>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</si>
  <si>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</si>
  <si>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</si>
  <si>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</si>
  <si>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</si>
  <si>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</si>
  <si>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</si>
  <si>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</si>
  <si>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</si>
  <si>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</si>
  <si>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</si>
  <si>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</si>
  <si>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</si>
  <si>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</si>
  <si>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</si>
  <si>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</si>
  <si>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</si>
  <si>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</si>
  <si>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</si>
  <si>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</si>
  <si>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</si>
  <si>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</si>
  <si>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</si>
  <si>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</si>
  <si>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</si>
  <si>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</si>
  <si>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</si>
  <si>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</si>
  <si>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</si>
  <si>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</si>
  <si>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</si>
  <si>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</si>
  <si>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</si>
  <si>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</si>
  <si>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</si>
  <si>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</si>
  <si>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</si>
  <si>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</si>
  <si>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</si>
  <si>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</si>
  <si>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</si>
  <si>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</si>
  <si>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</si>
  <si>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</si>
  <si>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</si>
  <si>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</si>
  <si>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</si>
  <si>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</si>
  <si>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</si>
  <si>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</si>
  <si>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</si>
  <si>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</si>
  <si>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</si>
  <si>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</si>
  <si>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</si>
  <si>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</si>
  <si>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</si>
  <si>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</si>
  <si>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</si>
  <si>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</si>
  <si>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</si>
  <si>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</si>
  <si>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</si>
  <si>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</si>
  <si>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</si>
  <si>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</si>
  <si>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</si>
  <si>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</si>
  <si>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</si>
  <si>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</si>
  <si>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</si>
  <si>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</si>
  <si>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</si>
  <si>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</si>
  <si>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</si>
  <si>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</si>
  <si>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</si>
  <si>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</si>
  <si>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</si>
  <si>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</si>
  <si>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</si>
  <si>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</si>
  <si>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</si>
  <si>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</si>
  <si>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</si>
  <si>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</si>
  <si>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</si>
  <si>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</si>
  <si>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</si>
  <si>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</si>
  <si>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</si>
  <si>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</si>
  <si>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</si>
  <si>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</si>
  <si>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</si>
  <si>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</si>
  <si>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</si>
  <si>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</si>
  <si>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</si>
  <si>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</si>
  <si>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</si>
  <si>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</si>
  <si>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</si>
  <si>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</si>
  <si>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</si>
  <si>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</si>
  <si>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</si>
  <si>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</si>
  <si>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</si>
  <si>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</si>
  <si>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</si>
  <si>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</si>
  <si>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</si>
  <si>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</si>
  <si>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</si>
  <si>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</si>
  <si>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</si>
  <si>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</si>
  <si>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</si>
  <si>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</si>
  <si>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</si>
  <si>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</si>
  <si>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</si>
  <si>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</si>
  <si>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</si>
  <si>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</si>
  <si>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</si>
  <si>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</si>
  <si>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</si>
  <si>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</si>
  <si>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</si>
  <si>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</si>
  <si>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</si>
  <si>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</si>
  <si>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</si>
  <si>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</si>
  <si>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</si>
  <si>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</si>
  <si>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</si>
  <si>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</si>
  <si>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</si>
  <si>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</si>
  <si>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</si>
  <si>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</si>
  <si>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</si>
  <si>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</si>
  <si>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</si>
  <si>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</si>
  <si>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</si>
  <si>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</si>
  <si>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</si>
  <si>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</si>
  <si>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</si>
  <si>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</si>
  <si>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</si>
  <si>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</si>
  <si>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</si>
  <si>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</si>
  <si>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</si>
  <si>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</si>
  <si>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</si>
  <si>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</si>
  <si>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</si>
  <si>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</si>
  <si>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</si>
  <si>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</si>
  <si>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</si>
  <si>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</si>
  <si>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</si>
  <si>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</si>
  <si>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</si>
  <si>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</si>
  <si>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</si>
  <si>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</si>
  <si>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</si>
  <si>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</si>
  <si>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</si>
  <si>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</si>
  <si>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</si>
  <si>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</si>
  <si>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</si>
  <si>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</si>
  <si>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</si>
  <si>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</si>
  <si>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</si>
  <si>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</si>
  <si>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</si>
  <si>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</si>
  <si>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</si>
  <si>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</si>
  <si>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</si>
  <si>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</si>
  <si>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</si>
  <si>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</si>
  <si>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</si>
  <si>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</si>
  <si>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</si>
  <si>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</si>
  <si>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</si>
  <si>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</si>
  <si>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</si>
  <si>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</si>
  <si>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</si>
  <si>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</si>
  <si>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</si>
  <si>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</si>
  <si>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</si>
  <si>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</si>
  <si>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</si>
  <si>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</si>
  <si>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</si>
  <si>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</si>
  <si>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</si>
  <si>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</si>
  <si>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</si>
  <si>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</si>
  <si>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</si>
  <si>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</si>
  <si>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</si>
  <si>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</si>
  <si>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</si>
  <si>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</si>
  <si>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</si>
  <si>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</si>
  <si>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</si>
  <si>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</si>
  <si>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</si>
  <si>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</si>
  <si>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</si>
  <si>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</si>
  <si>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</si>
  <si>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</si>
  <si>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</si>
  <si>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</si>
  <si>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</si>
  <si>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</si>
  <si>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</si>
  <si>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</si>
  <si>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</si>
  <si>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</si>
  <si>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</si>
  <si>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</si>
  <si>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</si>
  <si>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</si>
  <si>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</si>
  <si>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</si>
  <si>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</si>
  <si>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</si>
  <si>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</si>
  <si>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</si>
  <si>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</si>
  <si>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</si>
  <si>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</si>
  <si>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</si>
  <si>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</si>
  <si>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</si>
  <si>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</si>
  <si>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</si>
  <si>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</si>
  <si>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</si>
  <si>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</si>
  <si>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</si>
  <si>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</si>
  <si>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</si>
  <si>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</si>
  <si>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</si>
  <si>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</si>
  <si>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</si>
  <si>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</si>
  <si>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</si>
  <si>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</si>
  <si>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</si>
  <si>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</si>
  <si>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</si>
  <si>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</si>
  <si>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</si>
  <si>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</si>
  <si>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</si>
  <si>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</si>
  <si>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</si>
  <si>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</si>
  <si>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</si>
  <si>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</si>
  <si>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</si>
  <si>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</si>
  <si>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</si>
  <si>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</si>
  <si>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</si>
  <si>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</si>
  <si>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</si>
  <si>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</si>
  <si>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</si>
  <si>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</si>
  <si>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</si>
  <si>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</si>
  <si>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</si>
  <si>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</si>
  <si>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</si>
  <si>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</si>
  <si>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</si>
  <si>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</si>
  <si>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</si>
  <si>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</si>
  <si>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</si>
  <si>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</si>
  <si>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</si>
  <si>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</si>
  <si>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</si>
  <si>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</si>
  <si>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</si>
  <si>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</si>
  <si>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</si>
  <si>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</si>
  <si>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</si>
  <si>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</si>
  <si>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</si>
  <si>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</si>
  <si>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</si>
  <si>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</si>
  <si>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</si>
  <si>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</si>
  <si>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</si>
  <si>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</si>
  <si>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</si>
  <si>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</si>
  <si>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</si>
  <si>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</si>
  <si>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</si>
  <si>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</si>
  <si>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</si>
  <si>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</si>
  <si>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</si>
  <si>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</si>
  <si>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</si>
  <si>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</si>
  <si>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</si>
  <si>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</si>
  <si>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</si>
  <si>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</si>
  <si>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</si>
  <si>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</si>
  <si>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</si>
  <si>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</si>
  <si>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</si>
  <si>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</si>
  <si>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</si>
  <si>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</si>
  <si>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</si>
  <si>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</si>
  <si>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</si>
  <si>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</si>
  <si>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</si>
  <si>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</si>
  <si>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</si>
  <si>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</si>
  <si>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</si>
  <si>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</si>
  <si>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</si>
  <si>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</si>
  <si>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</si>
  <si>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</si>
  <si>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</si>
  <si>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</si>
  <si>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</si>
  <si>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</si>
  <si>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</si>
  <si>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</si>
  <si>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</si>
  <si>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</si>
  <si>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</si>
  <si>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</si>
  <si>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</si>
  <si>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</si>
  <si>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</si>
  <si>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</si>
  <si>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</si>
  <si>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</si>
  <si>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</si>
  <si>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</si>
  <si>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</si>
  <si>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</si>
  <si>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</si>
  <si>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</si>
  <si>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</si>
  <si>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</si>
  <si>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</si>
  <si>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</si>
  <si>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</si>
  <si>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</si>
  <si>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</si>
  <si>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</si>
  <si>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</si>
  <si>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</si>
  <si>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</si>
  <si>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</si>
  <si>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</si>
  <si>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</si>
  <si>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</si>
  <si>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</si>
  <si>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</si>
  <si>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</si>
  <si>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</si>
  <si>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</si>
  <si>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</si>
  <si>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</si>
  <si>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</si>
  <si>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</si>
  <si>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</si>
  <si>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</si>
  <si>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</si>
  <si>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</si>
  <si>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</si>
  <si>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</si>
  <si>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</si>
  <si>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</si>
  <si>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</si>
  <si>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</si>
  <si>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</si>
  <si>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</si>
  <si>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</si>
  <si>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</si>
  <si>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</si>
  <si>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</si>
  <si>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</si>
  <si>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</si>
  <si>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</si>
  <si>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</si>
  <si>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</si>
  <si>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</si>
  <si>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</si>
  <si>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</si>
  <si>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</si>
  <si>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</si>
  <si>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</si>
  <si>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</si>
  <si>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</si>
  <si>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</si>
  <si>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</si>
  <si>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</si>
  <si>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</si>
  <si>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</si>
  <si>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</si>
  <si>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</si>
  <si>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</si>
  <si>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</si>
  <si>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</si>
  <si>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</si>
  <si>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</si>
  <si>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</si>
  <si>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</si>
  <si>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</si>
  <si>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</si>
  <si>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</si>
  <si>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</si>
  <si>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</si>
  <si>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</si>
  <si>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</si>
  <si>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</si>
  <si>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</si>
  <si>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</si>
  <si>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</si>
  <si>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</si>
  <si>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</si>
  <si>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</si>
  <si>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</si>
  <si>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</si>
  <si>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</si>
  <si>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</si>
  <si>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</si>
  <si>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</si>
  <si>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</si>
  <si>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</si>
  <si>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</si>
  <si>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</si>
  <si>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</si>
  <si>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</si>
  <si>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</si>
  <si>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</si>
  <si>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</si>
  <si>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</si>
  <si>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</si>
  <si>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</si>
  <si>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</si>
  <si>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</si>
  <si>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</si>
  <si>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</si>
  <si>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</si>
  <si>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</si>
  <si>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</si>
  <si>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</si>
  <si>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</si>
  <si>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</si>
  <si>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</si>
  <si>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</si>
  <si>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</si>
  <si>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</si>
  <si>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</si>
  <si>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</si>
  <si>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</si>
  <si>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</si>
  <si>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</si>
  <si>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</si>
  <si>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</si>
  <si>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</si>
  <si>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</si>
  <si>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</si>
  <si>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</si>
  <si>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</si>
  <si>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</si>
  <si>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</si>
  <si>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</si>
  <si>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</si>
  <si>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</si>
  <si>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</si>
  <si>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</si>
  <si>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</si>
  <si>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</si>
  <si>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</si>
  <si>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</si>
  <si>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</si>
  <si>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</si>
  <si>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</si>
  <si>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</si>
  <si>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</si>
  <si>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</si>
  <si>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</si>
  <si>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</si>
  <si>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</si>
  <si>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</si>
  <si>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</si>
  <si>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</si>
  <si>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</si>
  <si>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</si>
  <si>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</si>
  <si>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</si>
  <si>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</si>
  <si>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</si>
  <si>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</si>
  <si>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</si>
  <si>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</si>
  <si>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</si>
  <si>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</si>
  <si>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</si>
  <si>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</si>
  <si>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</si>
  <si>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</si>
  <si>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</si>
  <si>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</si>
  <si>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</si>
  <si>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</si>
  <si>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</si>
  <si>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</si>
  <si>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</si>
  <si>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</si>
  <si>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</si>
  <si>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</si>
  <si>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</si>
  <si>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</si>
  <si>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</si>
  <si>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</si>
  <si>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</si>
  <si>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</si>
  <si>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</si>
  <si>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</si>
  <si>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</si>
  <si>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</si>
  <si>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</si>
  <si>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</si>
  <si>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</si>
  <si>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</si>
  <si>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</si>
  <si>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</si>
  <si>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</si>
  <si>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</si>
  <si>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</si>
  <si>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</si>
  <si>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</si>
  <si>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</si>
  <si>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</si>
  <si>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</si>
  <si>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</si>
  <si>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</si>
  <si>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</si>
  <si>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</si>
  <si>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</si>
  <si>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</si>
  <si>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</si>
  <si>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</si>
  <si>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</si>
  <si>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</si>
  <si>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</si>
  <si>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</si>
  <si>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</si>
  <si>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</si>
  <si>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</si>
  <si>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</si>
  <si>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</si>
  <si>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</si>
  <si>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</si>
  <si>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</si>
  <si>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</si>
  <si>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</si>
  <si>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</si>
  <si>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</si>
  <si>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</si>
  <si>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</si>
  <si>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</si>
  <si>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</si>
  <si>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</si>
  <si>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</si>
  <si>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</si>
  <si>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</si>
  <si>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</si>
  <si>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</si>
  <si>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</si>
  <si>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</si>
  <si>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</si>
  <si>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</si>
  <si>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</si>
  <si>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</si>
  <si>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</si>
  <si>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</si>
  <si>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</si>
  <si>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</si>
  <si>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</si>
  <si>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</si>
  <si>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</si>
  <si>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</si>
  <si>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</si>
  <si>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</si>
  <si>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</si>
  <si>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</si>
  <si>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</si>
  <si>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</si>
  <si>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</si>
  <si>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</si>
  <si>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</si>
  <si>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</si>
  <si>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</si>
  <si>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</si>
  <si>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</si>
  <si>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</si>
  <si>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</si>
  <si>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</si>
  <si>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</si>
  <si>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</si>
  <si>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</si>
  <si>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</si>
  <si>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</si>
  <si>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</si>
  <si>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</si>
  <si>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</si>
  <si>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</si>
  <si>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</si>
  <si>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</si>
  <si>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</si>
  <si>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</si>
  <si>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</si>
  <si>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</si>
  <si>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</si>
  <si>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</si>
  <si>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</si>
  <si>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</si>
  <si>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</si>
  <si>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</si>
  <si>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</si>
  <si>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</si>
  <si>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</si>
  <si>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</si>
  <si>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</si>
  <si>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</si>
  <si>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</si>
  <si>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</si>
  <si>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</si>
  <si>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</si>
  <si>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</si>
  <si>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</si>
  <si>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</si>
  <si>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</si>
  <si>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</si>
  <si>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</si>
  <si>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</si>
  <si>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</si>
  <si>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</si>
  <si>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</si>
  <si>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</si>
  <si>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</si>
  <si>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</si>
  <si>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</si>
  <si>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</si>
  <si>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</si>
  <si>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</si>
  <si>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</si>
  <si>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</si>
  <si>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</si>
  <si>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</si>
  <si>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</si>
  <si>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</si>
  <si>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</si>
  <si>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</si>
  <si>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</si>
  <si>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</si>
  <si>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</si>
  <si>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</si>
  <si>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</si>
  <si>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</si>
  <si>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</si>
  <si>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</si>
  <si>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</si>
  <si>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</si>
  <si>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</si>
  <si>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</si>
  <si>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</si>
  <si>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</si>
  <si>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</si>
  <si>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</si>
  <si>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</si>
  <si>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</si>
  <si>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</si>
  <si>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</si>
  <si>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</si>
  <si>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</si>
  <si>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</si>
  <si>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</si>
  <si>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</si>
  <si>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</si>
  <si>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</si>
  <si>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</si>
  <si>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</si>
  <si>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</si>
  <si>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</si>
  <si>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</si>
  <si>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</si>
  <si>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</si>
  <si>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</si>
  <si>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</si>
  <si>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</si>
  <si>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</si>
  <si>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</si>
  <si>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</si>
  <si>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</si>
  <si>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</si>
  <si>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</si>
  <si>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</si>
  <si>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</si>
  <si>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</si>
  <si>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</si>
  <si>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</si>
  <si>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</si>
  <si>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</si>
  <si>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</si>
  <si>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</si>
  <si>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</si>
  <si>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</si>
  <si>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</si>
  <si>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</si>
  <si>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</si>
  <si>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</si>
  <si>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</si>
  <si>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</si>
  <si>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</si>
  <si>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</si>
  <si>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</si>
  <si>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</si>
  <si>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</si>
  <si>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</si>
  <si>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</si>
  <si>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</si>
  <si>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</si>
  <si>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</si>
  <si>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</si>
  <si>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</si>
  <si>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</si>
  <si>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</si>
  <si>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</si>
  <si>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</si>
  <si>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</si>
  <si>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</si>
  <si>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</si>
  <si>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</si>
  <si>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</si>
  <si>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</si>
  <si>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</si>
  <si>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</si>
  <si>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</si>
  <si>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</si>
  <si>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</si>
  <si>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</si>
  <si>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</si>
  <si>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</si>
  <si>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</si>
  <si>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</si>
  <si>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</si>
  <si>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</si>
  <si>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</si>
  <si>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</si>
  <si>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</si>
  <si>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</si>
  <si>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</si>
  <si>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</si>
  <si>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</si>
  <si>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</si>
  <si>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</si>
  <si>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</si>
  <si>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</si>
  <si>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</si>
  <si>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</si>
  <si>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</si>
  <si>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</si>
  <si>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</si>
  <si>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</si>
  <si>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</si>
  <si>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</si>
  <si>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</si>
  <si>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</si>
  <si>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</si>
  <si>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</si>
  <si>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</si>
  <si>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</si>
  <si>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</si>
  <si>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</si>
  <si>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</si>
  <si>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</si>
  <si>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</si>
  <si>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</si>
  <si>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</si>
  <si>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</si>
  <si>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</si>
  <si>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</si>
  <si>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</si>
  <si>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</si>
  <si>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</si>
  <si>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</si>
  <si>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</si>
  <si>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</si>
  <si>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</si>
  <si>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</si>
  <si>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</si>
  <si>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</si>
  <si>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</si>
  <si>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</si>
  <si>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</si>
  <si>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</si>
  <si>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</si>
  <si>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</si>
  <si>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</si>
  <si>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</si>
  <si>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</si>
  <si>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</si>
  <si>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</si>
  <si>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</si>
  <si>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</si>
  <si>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</si>
  <si>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</si>
  <si>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</si>
  <si>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</si>
  <si>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</si>
  <si>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</si>
  <si>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</si>
  <si>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</si>
  <si>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</si>
  <si>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</si>
  <si>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</si>
  <si>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</si>
  <si>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</si>
  <si>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</si>
  <si>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</si>
  <si>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</si>
  <si>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</si>
  <si>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</si>
  <si>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</si>
  <si>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</si>
  <si>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</si>
  <si>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</si>
  <si>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</si>
  <si>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</si>
  <si>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</si>
  <si>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</si>
  <si>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</si>
  <si>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</si>
  <si>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</si>
  <si>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</si>
  <si>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</si>
  <si>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</si>
  <si>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</si>
  <si>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</si>
  <si>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</si>
  <si>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</si>
  <si>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</si>
  <si>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</si>
  <si>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</si>
  <si>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</si>
  <si>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</si>
  <si>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</si>
  <si>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</si>
  <si>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</si>
  <si>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</si>
  <si>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</si>
  <si>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</si>
  <si>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</si>
  <si>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</si>
  <si>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</si>
  <si>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</si>
  <si>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</si>
  <si>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</si>
  <si>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</si>
  <si>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</si>
  <si>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</si>
  <si>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</si>
  <si>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</si>
  <si>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</si>
  <si>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</si>
  <si>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</si>
  <si>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</si>
  <si>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</si>
  <si>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</si>
  <si>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</si>
  <si>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</si>
  <si>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</si>
  <si>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</si>
  <si>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</si>
  <si>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</si>
  <si>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</si>
  <si>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</si>
  <si>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</si>
  <si>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</si>
  <si>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</si>
  <si>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</si>
  <si>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</si>
  <si>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</si>
  <si>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</si>
  <si>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</si>
  <si>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</si>
  <si>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</si>
  <si>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</si>
  <si>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</si>
  <si>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</si>
  <si>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</si>
  <si>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</si>
  <si>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</si>
  <si>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</si>
  <si>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</si>
  <si>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</si>
  <si>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</si>
  <si>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</si>
  <si>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</si>
  <si>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</si>
  <si>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</si>
  <si>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</si>
  <si>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</si>
  <si>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</si>
  <si>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</si>
  <si>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</si>
  <si>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</si>
  <si>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</si>
  <si>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</si>
  <si>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</si>
  <si>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</si>
  <si>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</si>
  <si>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</si>
  <si>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</si>
  <si>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</si>
  <si>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</si>
  <si>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</si>
  <si>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</si>
  <si>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</si>
  <si>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</si>
  <si>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</si>
  <si>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</si>
  <si>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</si>
  <si>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</si>
  <si>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</si>
  <si>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</si>
  <si>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</si>
  <si>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</si>
  <si>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</si>
  <si>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</si>
  <si>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</si>
  <si>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</si>
  <si>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</si>
  <si>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</si>
  <si>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</si>
  <si>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</si>
  <si>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</si>
  <si>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</si>
  <si>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</si>
  <si>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</si>
  <si>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</si>
  <si>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</si>
  <si>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</si>
  <si>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</si>
  <si>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</si>
  <si>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</si>
  <si>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</si>
  <si>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</si>
  <si>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</si>
  <si>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</si>
  <si>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</si>
  <si>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</si>
  <si>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</si>
  <si>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</si>
  <si>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</si>
  <si>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</si>
  <si>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</si>
  <si>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</si>
  <si>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</si>
  <si>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</si>
  <si>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</si>
  <si>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</si>
  <si>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</si>
  <si>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</si>
  <si>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</si>
  <si>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</si>
  <si>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</si>
  <si>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</si>
  <si>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</si>
  <si>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</si>
  <si>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</si>
  <si>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</si>
  <si>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</si>
  <si>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</si>
  <si>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</si>
  <si>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</si>
  <si>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</si>
  <si>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</si>
  <si>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</si>
  <si>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</si>
  <si>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</si>
  <si>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</si>
  <si>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</si>
  <si>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</si>
  <si>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</si>
  <si>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</si>
  <si>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</si>
  <si>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</si>
  <si>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</si>
  <si>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</si>
  <si>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</si>
  <si>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</si>
  <si>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</si>
  <si>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</si>
  <si>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</si>
  <si>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</si>
  <si>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</si>
  <si>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</si>
  <si>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</si>
  <si>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</si>
  <si>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</si>
  <si>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</si>
  <si>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</si>
  <si>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</si>
  <si>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</si>
  <si>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</si>
  <si>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</si>
  <si>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</si>
  <si>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</si>
  <si>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</si>
  <si>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</si>
  <si>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</si>
  <si>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</si>
  <si>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</si>
  <si>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</si>
  <si>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</si>
  <si>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</si>
  <si>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</si>
  <si>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</si>
  <si>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</si>
  <si>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</si>
  <si>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</si>
  <si>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</si>
  <si>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</si>
  <si>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</si>
  <si>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</si>
  <si>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</si>
  <si>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</si>
  <si>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</si>
  <si>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</si>
  <si>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</si>
  <si>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</si>
  <si>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</si>
  <si>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</si>
  <si>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</si>
  <si>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</si>
  <si>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</si>
  <si>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</si>
  <si>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</si>
  <si>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</si>
  <si>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</si>
  <si>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</si>
  <si>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</si>
  <si>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</si>
  <si>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</si>
  <si>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</si>
  <si>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</si>
  <si>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</si>
  <si>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</si>
  <si>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</si>
  <si>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</si>
  <si>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</si>
  <si>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</si>
  <si>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</si>
  <si>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</si>
  <si>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</si>
  <si>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</si>
  <si>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</si>
  <si>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</si>
  <si>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</si>
  <si>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</si>
  <si>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</si>
  <si>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</si>
  <si>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</si>
  <si>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</si>
  <si>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</si>
  <si>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</si>
  <si>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</si>
  <si>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</si>
  <si>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</si>
  <si>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</si>
  <si>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</si>
  <si>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</si>
  <si>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</si>
  <si>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</si>
  <si>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</si>
  <si>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</si>
  <si>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</si>
  <si>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</si>
  <si>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</si>
  <si>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</si>
  <si>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</si>
  <si>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</si>
  <si>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</si>
  <si>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</si>
  <si>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</si>
  <si>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</si>
  <si>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</si>
  <si>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</si>
  <si>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</si>
  <si>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</si>
  <si>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</si>
  <si>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</si>
  <si>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</si>
  <si>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</si>
  <si>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</si>
  <si>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</si>
  <si>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</si>
  <si>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</si>
  <si>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</si>
  <si>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</si>
  <si>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</si>
  <si>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</si>
  <si>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</si>
  <si>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</si>
  <si>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</si>
  <si>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</si>
  <si>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</si>
  <si>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</si>
  <si>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</si>
  <si>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</si>
  <si>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</si>
  <si>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</si>
  <si>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</si>
  <si>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</si>
  <si>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</si>
  <si>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</si>
  <si>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</si>
  <si>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</si>
  <si>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</si>
  <si>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</si>
  <si>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</si>
  <si>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</si>
  <si>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</si>
  <si>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</si>
  <si>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</si>
  <si>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</si>
  <si>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</si>
  <si>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</si>
  <si>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</si>
  <si>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</si>
  <si>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</si>
  <si>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</si>
  <si>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</si>
  <si>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</si>
  <si>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</si>
  <si>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</si>
  <si>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</si>
  <si>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</si>
  <si>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</si>
  <si>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</si>
  <si>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</si>
  <si>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</si>
  <si>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</si>
  <si>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</si>
  <si>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</si>
  <si>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</si>
  <si>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</si>
  <si>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</si>
  <si>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</si>
  <si>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</si>
  <si>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</si>
  <si>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</si>
  <si>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</si>
  <si>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</si>
  <si>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</si>
  <si>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</si>
  <si>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</si>
  <si>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</si>
  <si>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</si>
  <si>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</si>
  <si>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</si>
  <si>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</si>
  <si>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</si>
  <si>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</si>
  <si>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</si>
  <si>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</si>
  <si>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</si>
  <si>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</si>
  <si>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</si>
  <si>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</si>
  <si>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</si>
  <si>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</si>
  <si>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</si>
  <si>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</si>
  <si>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</si>
  <si>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</si>
  <si>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</si>
  <si>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</si>
  <si>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</si>
  <si>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</si>
  <si>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</si>
  <si>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</si>
  <si>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</si>
  <si>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</si>
  <si>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</si>
  <si>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</si>
  <si>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</si>
  <si>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</si>
  <si>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</si>
  <si>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</si>
  <si>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</si>
  <si>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</si>
  <si>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</si>
  <si>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</si>
  <si>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</si>
  <si>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</si>
  <si>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</si>
  <si>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</si>
  <si>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</si>
  <si>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</si>
  <si>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</si>
  <si>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</si>
  <si>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</si>
  <si>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</si>
  <si>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</si>
  <si>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</si>
  <si>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</si>
  <si>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</si>
  <si>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</si>
  <si>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</si>
  <si>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</si>
  <si>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</si>
  <si>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</si>
  <si>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</si>
  <si>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</si>
  <si>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</si>
  <si>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</si>
  <si>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</si>
  <si>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</si>
  <si>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</si>
  <si>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</si>
  <si>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</si>
  <si>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</si>
  <si>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</si>
  <si>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</si>
  <si>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</si>
  <si>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</si>
  <si>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</si>
  <si>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</si>
  <si>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</si>
  <si>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</si>
  <si>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</si>
  <si>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</si>
  <si>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</si>
  <si>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</si>
  <si>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</si>
  <si>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</si>
  <si>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</si>
  <si>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</si>
  <si>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</si>
  <si>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</si>
  <si>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</si>
  <si>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</si>
  <si>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</si>
  <si>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</si>
  <si>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</si>
  <si>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</si>
  <si>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</si>
  <si>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</si>
  <si>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</si>
  <si>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</si>
  <si>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</si>
  <si>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</si>
  <si>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</si>
  <si>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</si>
  <si>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</si>
  <si>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</si>
  <si>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</si>
  <si>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</si>
  <si>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</si>
  <si>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</si>
  <si>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</si>
  <si>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</si>
  <si>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</si>
  <si>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</si>
  <si>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</si>
  <si>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</si>
  <si>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</si>
  <si>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</si>
  <si>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</si>
  <si>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</si>
  <si>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</si>
  <si>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</si>
  <si>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</si>
  <si>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</si>
  <si>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</si>
  <si>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</si>
  <si>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</si>
  <si>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</si>
  <si>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</si>
  <si>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</si>
  <si>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</si>
  <si>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</si>
  <si>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</si>
  <si>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</si>
  <si>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</si>
  <si>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</si>
  <si>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</si>
  <si>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</si>
  <si>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</si>
  <si>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</si>
  <si>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</si>
  <si>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</si>
  <si>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</si>
  <si>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</si>
  <si>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</si>
  <si>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</si>
  <si>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</si>
  <si>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</si>
  <si>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</si>
  <si>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</si>
  <si>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</si>
  <si>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</si>
  <si>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</si>
  <si>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</si>
  <si>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</si>
  <si>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</si>
  <si>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</si>
  <si>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</si>
  <si>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</si>
  <si>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</si>
  <si>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</si>
  <si>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</si>
  <si>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</si>
  <si>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</si>
  <si>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</si>
  <si>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</si>
  <si>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</si>
  <si>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</si>
  <si>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</si>
  <si>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</si>
  <si>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</si>
  <si>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</si>
  <si>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</si>
  <si>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</si>
  <si>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</si>
  <si>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</si>
  <si>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</si>
  <si>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</si>
  <si>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</si>
  <si>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</si>
  <si>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</si>
  <si>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</si>
  <si>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</si>
  <si>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</si>
  <si>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</si>
  <si>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</si>
  <si>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</si>
  <si>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</si>
  <si>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</si>
  <si>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</si>
  <si>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</si>
  <si>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</si>
  <si>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</si>
  <si>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</si>
  <si>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</si>
  <si>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</si>
  <si>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</si>
  <si>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</si>
  <si>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</si>
  <si>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</si>
  <si>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</si>
  <si>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</si>
  <si>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</si>
  <si>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</si>
  <si>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</si>
  <si>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</si>
  <si>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</si>
  <si>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</si>
  <si>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</si>
  <si>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</si>
  <si>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</si>
  <si>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</si>
  <si>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</si>
  <si>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</si>
  <si>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</si>
  <si>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</si>
  <si>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</si>
  <si>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</si>
  <si>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</si>
  <si>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</si>
  <si>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</si>
  <si>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</si>
  <si>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</si>
  <si>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</si>
  <si>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</si>
  <si>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</si>
  <si>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</si>
  <si>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</si>
  <si>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</si>
  <si>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</si>
  <si>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</si>
  <si>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</si>
  <si>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</si>
  <si>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</si>
  <si>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</si>
  <si>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</si>
  <si>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</si>
  <si>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</si>
  <si>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</si>
  <si>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</si>
  <si>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</si>
  <si>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</si>
  <si>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</si>
  <si>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</si>
  <si>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</si>
  <si>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</si>
  <si>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</si>
  <si>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</si>
  <si>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</si>
  <si>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</si>
  <si>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</si>
  <si>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</si>
  <si>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</si>
  <si>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</si>
  <si>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</si>
  <si>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</si>
  <si>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</si>
  <si>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</si>
  <si>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</si>
  <si>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</si>
  <si>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</si>
  <si>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</si>
  <si>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</si>
  <si>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</si>
  <si>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</si>
  <si>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</si>
  <si>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</si>
  <si>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</si>
  <si>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</si>
  <si>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</si>
  <si>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</si>
  <si>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</si>
  <si>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</si>
  <si>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</si>
  <si>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</si>
  <si>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</si>
  <si>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</si>
  <si>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</si>
  <si>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</si>
  <si>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</si>
  <si>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</si>
  <si>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</si>
  <si>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</si>
  <si>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</si>
  <si>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</si>
  <si>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</si>
  <si>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</si>
  <si>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</si>
  <si>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</si>
  <si>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</si>
  <si>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</si>
  <si>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</si>
  <si>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</si>
  <si>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</si>
  <si>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</si>
  <si>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</si>
  <si>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</si>
  <si>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</si>
  <si>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</si>
  <si>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</si>
  <si>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</si>
  <si>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</si>
  <si>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</si>
  <si>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</si>
  <si>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</si>
  <si>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</si>
  <si>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</si>
  <si>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</si>
  <si>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</si>
  <si>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</si>
  <si>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</si>
  <si>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</si>
  <si>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</si>
  <si>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</si>
  <si>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</si>
  <si>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</si>
  <si>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</si>
  <si>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</si>
  <si>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</si>
  <si>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</si>
  <si>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</si>
  <si>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</si>
  <si>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</si>
  <si>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</si>
  <si>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</si>
  <si>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</si>
  <si>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</si>
  <si>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</si>
  <si>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</si>
  <si>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</si>
  <si>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</si>
  <si>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</si>
  <si>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</si>
  <si>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</si>
  <si>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</si>
  <si>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</si>
  <si>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</si>
  <si>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</si>
  <si>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</si>
  <si>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</si>
  <si>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</si>
  <si>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</si>
  <si>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</si>
  <si>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</si>
  <si>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</si>
  <si>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</si>
  <si>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</si>
  <si>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</si>
  <si>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</si>
  <si>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</si>
  <si>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</si>
  <si>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</si>
  <si>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</si>
  <si>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</si>
  <si>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</si>
  <si>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</si>
  <si>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</si>
  <si>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</si>
  <si>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</si>
  <si>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</si>
  <si>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</si>
  <si>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</si>
  <si>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</si>
  <si>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</si>
  <si>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</si>
  <si>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</si>
  <si>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</si>
  <si>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</si>
  <si>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</si>
  <si>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</si>
  <si>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</si>
  <si>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</si>
  <si>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</si>
  <si>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</si>
  <si>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</si>
  <si>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</si>
  <si>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</si>
  <si>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</si>
  <si>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</si>
  <si>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</si>
  <si>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</si>
  <si>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</si>
  <si>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</si>
  <si>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</si>
  <si>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</si>
  <si>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</si>
  <si>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</si>
  <si>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</si>
  <si>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</si>
  <si>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</si>
  <si>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</si>
  <si>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</si>
  <si>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</si>
  <si>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</si>
  <si>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</si>
  <si>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</si>
  <si>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</si>
  <si>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</si>
  <si>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</si>
  <si>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</si>
  <si>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</si>
  <si>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</si>
  <si>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</si>
  <si>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</si>
  <si>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</si>
  <si>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</si>
  <si>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</si>
  <si>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</si>
  <si>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</si>
  <si>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</si>
  <si>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</si>
  <si>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</si>
  <si>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</si>
  <si>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</si>
  <si>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</si>
  <si>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</si>
  <si>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</si>
  <si>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</si>
  <si>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</si>
  <si>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</si>
  <si>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</si>
  <si>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</si>
  <si>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</si>
  <si>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</si>
  <si>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</si>
  <si>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</si>
  <si>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</si>
  <si>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</si>
  <si>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</si>
  <si>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</si>
  <si>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</si>
  <si>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</si>
  <si>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</si>
  <si>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</si>
  <si>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</si>
  <si>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</si>
  <si>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</si>
  <si>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</si>
  <si>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</si>
  <si>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</si>
  <si>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</si>
  <si>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</si>
  <si>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</si>
  <si>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</si>
  <si>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</si>
  <si>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</si>
  <si>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</si>
  <si>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</si>
  <si>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</si>
  <si>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</si>
  <si>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</si>
  <si>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</si>
  <si>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</si>
  <si>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</si>
  <si>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</si>
  <si>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</si>
  <si>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</si>
  <si>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</si>
  <si>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</si>
  <si>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</si>
  <si>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</si>
  <si>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</si>
  <si>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</si>
  <si>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</si>
  <si>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</si>
  <si>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</si>
  <si>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</si>
  <si>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</si>
  <si>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</si>
  <si>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</si>
  <si>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</si>
  <si>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</si>
  <si>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</si>
  <si>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</si>
  <si>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</si>
  <si>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</si>
  <si>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</si>
  <si>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</si>
  <si>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</si>
  <si>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</si>
  <si>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</si>
  <si>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</si>
  <si>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</si>
  <si>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</si>
  <si>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</si>
  <si>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</si>
  <si>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</si>
  <si>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</si>
  <si>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</si>
  <si>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</si>
  <si>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</si>
  <si>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</si>
  <si>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</si>
  <si>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</si>
  <si>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</si>
  <si>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</si>
  <si>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</si>
  <si>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</si>
  <si>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</si>
  <si>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</si>
  <si>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</si>
  <si>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</si>
  <si>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</si>
  <si>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</si>
  <si>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</si>
  <si>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</si>
  <si>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</si>
  <si>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</si>
  <si>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</si>
  <si>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</si>
  <si>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</si>
  <si>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</si>
  <si>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</si>
  <si>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</si>
  <si>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</si>
  <si>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</si>
  <si>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</si>
  <si>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</si>
  <si>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</si>
  <si>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</si>
  <si>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</si>
  <si>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</si>
  <si>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</si>
  <si>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</si>
  <si>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</si>
  <si>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</si>
  <si>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</si>
  <si>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</si>
  <si>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</si>
  <si>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</si>
  <si>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</si>
  <si>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</si>
  <si>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</si>
  <si>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</si>
  <si>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</si>
  <si>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</si>
  <si>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</si>
  <si>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</si>
  <si>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</si>
  <si>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</si>
  <si>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</si>
  <si>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</si>
  <si>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</si>
  <si>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</si>
  <si>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</si>
  <si>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</si>
  <si>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</si>
  <si>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</si>
  <si>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</si>
  <si>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</si>
  <si>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</si>
  <si>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</si>
  <si>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</si>
  <si>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</si>
  <si>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</si>
  <si>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</si>
  <si>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</si>
  <si>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</si>
  <si>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</si>
  <si>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</si>
  <si>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</si>
  <si>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</si>
  <si>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</si>
  <si>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</si>
  <si>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</si>
  <si>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</si>
  <si>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</si>
  <si>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</si>
  <si>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</si>
  <si>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</si>
  <si>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</si>
  <si>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</si>
  <si>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</si>
  <si>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</si>
  <si>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</si>
  <si>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</si>
  <si>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</si>
  <si>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</si>
  <si>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</si>
  <si>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</si>
  <si>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</si>
  <si>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</si>
  <si>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</si>
  <si>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</si>
  <si>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</si>
  <si>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</si>
  <si>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</si>
  <si>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</si>
  <si>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</si>
  <si>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</si>
  <si>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</si>
  <si>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</si>
  <si>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</si>
  <si>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</si>
  <si>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</si>
  <si>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</si>
  <si>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</si>
  <si>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</si>
  <si>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</si>
  <si>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</si>
  <si>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</si>
  <si>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</si>
  <si>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</si>
  <si>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</si>
  <si>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</si>
  <si>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</si>
  <si>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</si>
  <si>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</si>
  <si>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</si>
  <si>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</si>
  <si>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</si>
  <si>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</si>
  <si>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</si>
  <si>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</si>
  <si>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</si>
  <si>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</si>
  <si>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</si>
  <si>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</si>
  <si>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</si>
  <si>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</si>
  <si>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</si>
  <si>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</si>
  <si>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</si>
  <si>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</si>
  <si>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</si>
  <si>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</si>
  <si>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</si>
  <si>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</si>
  <si>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</si>
  <si>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</si>
  <si>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</si>
  <si>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</si>
  <si>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</si>
  <si>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</si>
  <si>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</si>
  <si>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</si>
  <si>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</si>
  <si>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</si>
  <si>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</si>
  <si>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</si>
  <si>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</si>
  <si>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</si>
  <si>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</si>
  <si>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</si>
  <si>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</si>
  <si>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</si>
  <si>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</si>
  <si>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</si>
  <si>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</si>
  <si>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</si>
  <si>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</si>
  <si>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</si>
  <si>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</si>
  <si>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</si>
  <si>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</si>
  <si>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</si>
  <si>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</si>
  <si>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</si>
  <si>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</si>
  <si>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</si>
  <si>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</si>
  <si>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</si>
  <si>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</si>
  <si>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</si>
  <si>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</si>
  <si>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</si>
  <si>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</si>
  <si>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</si>
  <si>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</si>
  <si>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</si>
  <si>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</si>
  <si>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</si>
  <si>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</si>
  <si>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</si>
  <si>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</si>
  <si>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</si>
  <si>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</si>
  <si>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</si>
  <si>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</si>
  <si>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</si>
  <si>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</si>
  <si>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</si>
  <si>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</si>
  <si>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</si>
  <si>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</si>
  <si>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</si>
  <si>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</si>
  <si>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</si>
  <si>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</si>
  <si>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</si>
  <si>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</si>
  <si>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</si>
  <si>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</si>
  <si>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</si>
  <si>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</si>
  <si>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</si>
  <si>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</si>
  <si>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</si>
  <si>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</si>
  <si>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</si>
  <si>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</si>
  <si>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</si>
  <si>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</si>
  <si>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</si>
  <si>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</si>
  <si>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</si>
  <si>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</si>
  <si>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</si>
  <si>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</si>
  <si>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</si>
  <si>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</si>
  <si>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</si>
  <si>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</si>
  <si>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</si>
  <si>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</si>
  <si>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</si>
  <si>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</si>
  <si>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</si>
  <si>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</si>
  <si>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</si>
  <si>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</si>
  <si>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</si>
  <si>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</si>
  <si>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</si>
  <si>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</si>
  <si>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</si>
  <si>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</si>
  <si>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</si>
  <si>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</si>
  <si>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</si>
  <si>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</si>
  <si>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</si>
  <si>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</si>
  <si>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</si>
  <si>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</si>
  <si>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</si>
  <si>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</si>
  <si>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</si>
  <si>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</si>
  <si>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</si>
  <si>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</si>
  <si>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</si>
  <si>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</si>
  <si>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</si>
  <si>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</si>
  <si>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</si>
  <si>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</si>
  <si>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</si>
  <si>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</si>
  <si>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</si>
  <si>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</si>
  <si>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</si>
  <si>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</si>
  <si>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</si>
  <si>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</si>
  <si>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</si>
  <si>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</si>
  <si>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</si>
  <si>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</si>
  <si>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</si>
  <si>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</si>
  <si>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</si>
  <si>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</si>
  <si>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</si>
  <si>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</si>
  <si>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</si>
  <si>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</si>
  <si>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</si>
  <si>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</si>
  <si>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</si>
  <si>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</si>
  <si>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</si>
  <si>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</si>
  <si>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</si>
  <si>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</si>
  <si>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</si>
  <si>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</si>
  <si>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</si>
  <si>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</si>
  <si>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</si>
  <si>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</si>
  <si>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</si>
  <si>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</si>
  <si>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</si>
  <si>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</si>
  <si>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</si>
  <si>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</si>
  <si>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</si>
  <si>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</si>
  <si>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</si>
  <si>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</si>
  <si>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</si>
  <si>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</si>
  <si>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</si>
  <si>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</si>
  <si>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</si>
  <si>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</si>
  <si>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</si>
  <si>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</si>
  <si>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</si>
  <si>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</si>
  <si>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</si>
  <si>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</si>
  <si>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</si>
  <si>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</si>
  <si>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</si>
  <si>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</si>
  <si>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</si>
  <si>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</si>
  <si>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</si>
  <si>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</si>
  <si>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</si>
  <si>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</si>
  <si>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</si>
  <si>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</si>
  <si>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</si>
  <si>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</si>
  <si>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</si>
  <si>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</si>
  <si>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</si>
  <si>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</si>
  <si>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</si>
  <si>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</si>
  <si>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</si>
  <si>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</si>
  <si>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</si>
  <si>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</si>
  <si>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</si>
  <si>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</si>
  <si>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</si>
  <si>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</si>
  <si>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</si>
  <si>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</si>
  <si>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</si>
  <si>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</si>
  <si>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</si>
  <si>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</si>
  <si>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</si>
  <si>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</si>
  <si>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</si>
  <si>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</si>
  <si>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</si>
  <si>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</si>
  <si>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</si>
  <si>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</si>
  <si>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</si>
  <si>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</si>
  <si>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</si>
  <si>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</si>
  <si>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</si>
  <si>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</si>
  <si>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</si>
  <si>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</si>
  <si>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</si>
  <si>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</si>
  <si>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</si>
  <si>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</si>
  <si>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</si>
  <si>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</si>
  <si>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</si>
  <si>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</si>
  <si>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</si>
  <si>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</si>
  <si>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</si>
  <si>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</si>
  <si>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</si>
  <si>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</si>
  <si>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</si>
  <si>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</si>
  <si>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</si>
  <si>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</si>
  <si>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</si>
  <si>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</si>
  <si>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</si>
  <si>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</si>
  <si>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</si>
  <si>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</si>
  <si>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</si>
  <si>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</si>
  <si>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</si>
  <si>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</si>
  <si>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</si>
  <si>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</si>
  <si>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</si>
  <si>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</si>
  <si>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</si>
  <si>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</si>
  <si>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</si>
  <si>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</si>
  <si>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</si>
  <si>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</si>
  <si>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</si>
  <si>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</si>
  <si>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</si>
  <si>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</si>
  <si>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</si>
  <si>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</si>
  <si>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</si>
  <si>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</si>
  <si>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</si>
  <si>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</si>
  <si>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</si>
  <si>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</si>
  <si>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</si>
  <si>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</si>
  <si>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</si>
  <si>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</si>
  <si>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</si>
  <si>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</si>
  <si>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</si>
  <si>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</si>
  <si>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</si>
  <si>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</si>
  <si>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</si>
  <si>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</si>
  <si>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</si>
  <si>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</si>
  <si>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</si>
  <si>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</si>
  <si>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</si>
  <si>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</si>
  <si>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</si>
  <si>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</si>
  <si>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</si>
  <si>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</si>
  <si>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</si>
  <si>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</si>
  <si>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</si>
  <si>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</si>
  <si>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</si>
  <si>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</si>
  <si>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</si>
  <si>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</si>
  <si>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</si>
  <si>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</si>
  <si>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</si>
  <si>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</si>
  <si>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</si>
  <si>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</si>
  <si>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</si>
  <si>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</si>
  <si>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</si>
  <si>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</si>
  <si>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</si>
  <si>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</si>
  <si>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</si>
  <si>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</si>
  <si>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</si>
  <si>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</si>
  <si>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</si>
  <si>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</si>
  <si>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</si>
  <si>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</si>
  <si>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</si>
  <si>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</si>
  <si>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</si>
  <si>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</si>
  <si>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</si>
  <si>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</si>
  <si>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</si>
  <si>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</si>
  <si>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</si>
  <si>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</si>
  <si>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</si>
  <si>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</si>
  <si>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</si>
  <si>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</si>
  <si>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</si>
  <si>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</si>
  <si>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</si>
  <si>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</si>
  <si>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</si>
  <si>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</si>
  <si>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</si>
  <si>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</si>
  <si>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</si>
  <si>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</si>
  <si>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</si>
  <si>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</si>
  <si>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</si>
  <si>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</si>
  <si>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</si>
  <si>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</si>
  <si>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</si>
  <si>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</si>
  <si>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</si>
  <si>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</si>
  <si>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</si>
  <si>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</si>
  <si>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</si>
  <si>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</si>
  <si>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</si>
  <si>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</si>
  <si>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</si>
  <si>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</si>
  <si>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</si>
  <si>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</si>
  <si>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</si>
  <si>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</si>
  <si>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</si>
  <si>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</si>
  <si>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</si>
  <si>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</si>
  <si>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</si>
  <si>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</si>
  <si>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</si>
  <si>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</si>
  <si>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</si>
  <si>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</si>
  <si>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</si>
  <si>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</si>
  <si>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</si>
  <si>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</si>
  <si>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</si>
  <si>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</si>
  <si>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</si>
  <si>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</si>
  <si>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</si>
  <si>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</si>
  <si>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</si>
  <si>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</si>
  <si>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</si>
  <si>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</si>
  <si>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</si>
  <si>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</si>
  <si>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</si>
  <si>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</si>
  <si>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</si>
  <si>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</si>
  <si>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</si>
  <si>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</si>
  <si>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</si>
  <si>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</si>
  <si>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</si>
  <si>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</si>
  <si>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</si>
  <si>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</si>
  <si>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</si>
  <si>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</si>
  <si>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</si>
  <si>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</si>
  <si>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</si>
  <si>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</si>
  <si>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</si>
  <si>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</si>
  <si>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</si>
  <si>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</si>
  <si>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</si>
  <si>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</si>
  <si>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</si>
  <si>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</si>
  <si>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</si>
  <si>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</si>
  <si>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</si>
  <si>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</si>
  <si>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</si>
  <si>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</si>
  <si>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</si>
  <si>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</si>
  <si>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</si>
  <si>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</si>
  <si>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</si>
  <si>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</si>
  <si>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</si>
  <si>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</si>
  <si>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</si>
  <si>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</si>
  <si>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</si>
  <si>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</si>
  <si>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</si>
  <si>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</si>
  <si>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</si>
  <si>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</si>
  <si>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</si>
  <si>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</si>
  <si>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</si>
  <si>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</si>
  <si>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</si>
  <si>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</si>
  <si>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</si>
  <si>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</si>
  <si>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</si>
  <si>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</si>
  <si>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</si>
  <si>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</si>
  <si>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</si>
  <si>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</si>
  <si>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</si>
  <si>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</si>
  <si>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</si>
  <si>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</si>
  <si>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</si>
  <si>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</si>
  <si>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</si>
  <si>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</si>
  <si>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</si>
  <si>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</si>
  <si>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</si>
  <si>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</si>
  <si>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</si>
  <si>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</si>
  <si>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</si>
  <si>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</si>
  <si>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</si>
  <si>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</si>
  <si>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</si>
  <si>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</si>
  <si>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</si>
  <si>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</si>
  <si>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</si>
  <si>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</si>
  <si>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</si>
  <si>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</si>
  <si>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</si>
  <si>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</si>
  <si>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</si>
  <si>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</si>
  <si>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</si>
  <si>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</si>
  <si>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</si>
  <si>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</si>
  <si>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</si>
  <si>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</si>
  <si>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</si>
  <si>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</si>
  <si>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</si>
  <si>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</si>
  <si>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</si>
  <si>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</si>
  <si>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</si>
  <si>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</si>
  <si>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</si>
  <si>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</si>
  <si>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</si>
  <si>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</si>
  <si>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</si>
  <si>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</si>
  <si>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</si>
  <si>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</si>
  <si>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</si>
  <si>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</si>
  <si>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</si>
  <si>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</si>
  <si>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</si>
  <si>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</si>
  <si>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</si>
  <si>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</si>
  <si>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</si>
  <si>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</si>
  <si>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</si>
  <si>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</si>
  <si>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</si>
  <si>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</si>
  <si>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</si>
  <si>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</si>
  <si>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</si>
  <si>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</si>
  <si>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</si>
  <si>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</si>
  <si>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</si>
  <si>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</si>
  <si>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</si>
  <si>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</si>
  <si>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</si>
  <si>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</si>
  <si>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</si>
  <si>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</si>
  <si>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</si>
  <si>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</si>
  <si>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</si>
  <si>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</si>
  <si>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</si>
  <si>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</si>
  <si>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</si>
  <si>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</si>
  <si>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</si>
  <si>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</si>
  <si>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</si>
  <si>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</si>
  <si>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</si>
  <si>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</si>
  <si>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</si>
  <si>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</si>
  <si>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</si>
  <si>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</si>
  <si>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</si>
  <si>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</si>
  <si>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</si>
  <si>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</si>
  <si>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</si>
  <si>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</si>
  <si>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</si>
  <si>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</si>
  <si>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</si>
  <si>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</si>
  <si>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</si>
  <si>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</si>
  <si>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</si>
  <si>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</si>
  <si>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</si>
  <si>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</si>
  <si>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</si>
  <si>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</si>
  <si>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</si>
  <si>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</si>
  <si>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</si>
  <si>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</si>
  <si>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</si>
  <si>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</si>
  <si>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</si>
  <si>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</si>
  <si>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</si>
  <si>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</si>
  <si>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</si>
  <si>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</si>
  <si>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</si>
  <si>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</si>
  <si>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</si>
  <si>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</si>
  <si>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</si>
  <si>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</si>
  <si>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</si>
  <si>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</si>
  <si>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</si>
  <si>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</si>
  <si>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</si>
  <si>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</si>
  <si>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</si>
  <si>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</si>
  <si>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</si>
  <si>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</si>
  <si>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</si>
  <si>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</si>
  <si>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</si>
  <si>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</si>
  <si>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</si>
  <si>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</si>
  <si>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</si>
  <si>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</si>
  <si>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</si>
  <si>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</si>
  <si>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</si>
  <si>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</si>
  <si>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</si>
  <si>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</si>
  <si>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</si>
  <si>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</si>
  <si>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</si>
  <si>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</si>
  <si>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</si>
  <si>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</si>
  <si>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</si>
  <si>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</si>
  <si>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</si>
  <si>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</si>
  <si>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</si>
  <si>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</si>
  <si>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</si>
  <si>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</si>
  <si>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</si>
  <si>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</si>
  <si>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</si>
  <si>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</si>
  <si>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</si>
  <si>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</si>
  <si>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</si>
  <si>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</si>
  <si>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</si>
  <si>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</si>
  <si>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</si>
  <si>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</si>
  <si>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</si>
  <si>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</si>
  <si>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</si>
  <si>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</si>
  <si>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</si>
  <si>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</si>
  <si>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</si>
  <si>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</si>
  <si>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</si>
  <si>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</si>
  <si>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</si>
  <si>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</si>
  <si>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</si>
  <si>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</si>
  <si>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</si>
  <si>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</si>
  <si>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</si>
  <si>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</si>
  <si>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</si>
  <si>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</si>
  <si>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</si>
  <si>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</si>
  <si>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</si>
  <si>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</si>
  <si>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</si>
  <si>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</si>
  <si>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</si>
  <si>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</si>
  <si>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</si>
  <si>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</si>
  <si>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</si>
  <si>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</si>
  <si>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</si>
  <si>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</si>
  <si>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</si>
  <si>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</si>
  <si>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</si>
  <si>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</si>
  <si>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</si>
  <si>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</si>
  <si>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</si>
  <si>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</si>
  <si>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</si>
  <si>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</si>
  <si>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</si>
  <si>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</si>
  <si>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</si>
  <si>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</si>
  <si>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</si>
  <si>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</si>
  <si>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</si>
  <si>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</si>
  <si>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</si>
  <si>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</si>
  <si>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</si>
  <si>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</si>
  <si>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</si>
  <si>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</si>
  <si>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</si>
  <si>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</si>
  <si>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</si>
  <si>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</si>
  <si>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</si>
  <si>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</si>
  <si>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</si>
  <si>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</si>
  <si>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</si>
  <si>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</si>
  <si>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</si>
  <si>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</si>
  <si>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</si>
  <si>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</si>
  <si>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</si>
  <si>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</si>
  <si>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</si>
  <si>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</si>
  <si>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</si>
  <si>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</si>
  <si>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</si>
  <si>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</si>
  <si>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</si>
  <si>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</si>
  <si>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</si>
  <si>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</si>
  <si>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</si>
  <si>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</si>
  <si>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</si>
  <si>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</si>
  <si>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</si>
  <si>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</si>
  <si>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</si>
  <si>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</si>
  <si>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</si>
  <si>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</si>
  <si>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</si>
  <si>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</si>
  <si>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</si>
  <si>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</si>
  <si>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</si>
  <si>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</si>
  <si>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</si>
  <si>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</si>
  <si>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</si>
  <si>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</si>
  <si>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</si>
  <si>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</si>
  <si>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</si>
  <si>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</si>
  <si>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</si>
  <si>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</si>
  <si>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</si>
  <si>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</si>
  <si>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</si>
  <si>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</si>
  <si>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</si>
  <si>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</si>
  <si>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</si>
  <si>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</si>
  <si>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</si>
  <si>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</si>
  <si>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</si>
  <si>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</si>
  <si>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</si>
  <si>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</si>
  <si>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</si>
  <si>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</si>
  <si>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</si>
  <si>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</si>
  <si>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</si>
  <si>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</si>
  <si>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</si>
  <si>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</si>
  <si>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</si>
  <si>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</si>
  <si>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</si>
  <si>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</si>
  <si>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</si>
  <si>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</si>
  <si>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</si>
  <si>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</si>
  <si>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</si>
  <si>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</si>
  <si>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</si>
  <si>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</si>
  <si>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</si>
  <si>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</si>
  <si>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</si>
  <si>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</si>
  <si>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</si>
  <si>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</si>
  <si>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</si>
  <si>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</si>
  <si>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</si>
  <si>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</si>
  <si>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</si>
  <si>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</si>
  <si>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</si>
  <si>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</si>
  <si>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</si>
  <si>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</si>
  <si>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</si>
  <si>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</si>
  <si>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</si>
  <si>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</si>
  <si>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</si>
  <si>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</si>
  <si>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</si>
  <si>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</si>
  <si>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</si>
  <si>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</si>
  <si>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</si>
  <si>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</si>
  <si>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</si>
  <si>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</si>
  <si>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</si>
  <si>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</si>
  <si>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</si>
  <si>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</si>
  <si>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</si>
  <si>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</si>
  <si>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</si>
  <si>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</si>
  <si>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</si>
  <si>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</si>
  <si>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</si>
  <si>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</si>
  <si>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</si>
  <si>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</si>
  <si>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</si>
  <si>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</si>
  <si>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</si>
  <si>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</si>
  <si>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</si>
  <si>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</si>
  <si>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</si>
  <si>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</si>
  <si>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</si>
  <si>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</si>
  <si>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</si>
  <si>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</si>
  <si>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</si>
  <si>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</si>
  <si>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</si>
  <si>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</si>
  <si>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</si>
  <si>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</si>
  <si>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</si>
  <si>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</si>
  <si>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</si>
  <si>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</si>
  <si>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</si>
  <si>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</si>
  <si>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</si>
  <si>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</si>
  <si>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</si>
  <si>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</si>
  <si>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</si>
  <si>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</si>
  <si>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</si>
  <si>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</si>
  <si>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</si>
  <si>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</si>
  <si>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</si>
  <si>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</si>
  <si>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</si>
  <si>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</si>
  <si>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</si>
  <si>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</si>
  <si>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</si>
  <si>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</si>
  <si>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</si>
  <si>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</si>
  <si>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</si>
  <si>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</si>
  <si>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</si>
  <si>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</si>
  <si>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</si>
  <si>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</si>
  <si>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</si>
  <si>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</si>
  <si>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</si>
  <si>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</si>
  <si>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</si>
  <si>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</si>
  <si>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</si>
  <si>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</si>
  <si>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</si>
  <si>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</si>
  <si>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</si>
  <si>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</si>
  <si>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</si>
  <si>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</si>
  <si>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</si>
  <si>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</si>
  <si>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</si>
  <si>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</si>
  <si>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</si>
  <si>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</si>
  <si>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</si>
  <si>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</si>
  <si>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</si>
  <si>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</si>
  <si>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</si>
  <si>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</si>
  <si>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</si>
  <si>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</si>
  <si>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</si>
  <si>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</si>
  <si>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</si>
  <si>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</si>
  <si>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</si>
  <si>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</si>
  <si>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</si>
  <si>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</si>
  <si>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</si>
  <si>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</si>
  <si>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</si>
  <si>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</si>
  <si>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</si>
  <si>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</si>
  <si>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</si>
  <si>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</si>
  <si>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</si>
  <si>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</si>
  <si>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</si>
  <si>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</si>
  <si>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</si>
  <si>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</si>
  <si>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</si>
  <si>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</si>
  <si>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</si>
  <si>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</si>
  <si>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</si>
  <si>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</si>
  <si>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</si>
  <si>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</si>
  <si>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</si>
  <si>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</si>
  <si>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</si>
  <si>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</si>
  <si>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</si>
  <si>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</si>
  <si>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</si>
  <si>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</si>
  <si>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</si>
  <si>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</si>
  <si>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</si>
  <si>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</si>
  <si>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</si>
  <si>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</si>
  <si>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</si>
  <si>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</si>
  <si>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</si>
  <si>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</si>
  <si>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</si>
  <si>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</si>
  <si>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</si>
  <si>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</si>
  <si>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</si>
  <si>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</si>
  <si>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</si>
  <si>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</si>
  <si>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</si>
  <si>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</si>
  <si>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</si>
  <si>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</si>
  <si>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</si>
  <si>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</si>
  <si>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</si>
  <si>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</si>
  <si>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</si>
  <si>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</si>
  <si>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</si>
  <si>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</si>
  <si>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</si>
  <si>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</si>
  <si>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</si>
  <si>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</si>
  <si>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</si>
  <si>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</si>
  <si>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</si>
  <si>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</si>
  <si>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</si>
  <si>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</si>
  <si>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</si>
  <si>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</si>
  <si>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</si>
  <si>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</si>
  <si>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</si>
  <si>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</si>
  <si>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</si>
  <si>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</si>
  <si>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</si>
  <si>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</si>
  <si>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</si>
  <si>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</si>
  <si>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</si>
  <si>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</si>
  <si>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</si>
  <si>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</si>
  <si>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</si>
  <si>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</si>
  <si>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</si>
  <si>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</si>
  <si>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</si>
  <si>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</si>
  <si>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</si>
  <si>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</si>
  <si>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</si>
  <si>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</si>
  <si>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</si>
  <si>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</si>
  <si>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</si>
  <si>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</si>
  <si>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</si>
  <si>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</si>
  <si>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</si>
  <si>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</si>
  <si>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</si>
  <si>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</si>
  <si>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</si>
  <si>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</si>
  <si>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</si>
  <si>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</si>
  <si>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</si>
  <si>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</si>
  <si>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</si>
  <si>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</si>
  <si>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</si>
  <si>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</si>
  <si>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</si>
  <si>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</si>
  <si>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</si>
  <si>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</si>
  <si>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</si>
  <si>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</si>
  <si>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</si>
  <si>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</si>
  <si>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</si>
  <si>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</si>
  <si>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</si>
  <si>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</si>
  <si>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</si>
  <si>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</si>
  <si>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</si>
  <si>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</si>
  <si>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</si>
  <si>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</si>
  <si>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</si>
  <si>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</si>
  <si>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</si>
  <si>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</si>
  <si>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</si>
  <si>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</si>
  <si>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</si>
  <si>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</si>
  <si>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</si>
  <si>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</si>
  <si>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</si>
  <si>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</si>
  <si>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</si>
  <si>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</si>
  <si>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</si>
  <si>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</si>
  <si>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</si>
  <si>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</si>
  <si>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</si>
  <si>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</si>
  <si>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</si>
  <si>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</si>
  <si>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</si>
  <si>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</si>
  <si>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</si>
  <si>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</si>
  <si>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</si>
  <si>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</si>
  <si>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</si>
  <si>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</si>
  <si>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</si>
  <si>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</si>
  <si>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</si>
  <si>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</si>
  <si>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</si>
  <si>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</si>
  <si>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</si>
  <si>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</si>
  <si>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</si>
  <si>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</si>
  <si>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</si>
  <si>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</si>
  <si>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</si>
  <si>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</si>
  <si>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</si>
  <si>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</si>
  <si>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</si>
  <si>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</si>
  <si>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</si>
  <si>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</si>
  <si>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</si>
  <si>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</si>
  <si>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</si>
  <si>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</si>
  <si>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</si>
  <si>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</si>
  <si>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</si>
  <si>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</si>
  <si>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</si>
  <si>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</si>
  <si>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</si>
  <si>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</si>
  <si>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</si>
  <si>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</si>
  <si>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</si>
  <si>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</si>
  <si>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</si>
  <si>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</si>
  <si>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</si>
  <si>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</si>
  <si>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</si>
  <si>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</si>
  <si>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</si>
  <si>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</si>
  <si>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</si>
  <si>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</si>
  <si>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</si>
  <si>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</si>
  <si>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</si>
  <si>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</si>
  <si>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</si>
  <si>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</si>
  <si>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</si>
  <si>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</si>
  <si>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</si>
  <si>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</si>
  <si>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</si>
  <si>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</si>
  <si>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</si>
  <si>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</si>
  <si>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</si>
  <si>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</si>
  <si>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</si>
  <si>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</si>
  <si>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</si>
  <si>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</si>
  <si>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</si>
  <si>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</si>
  <si>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</si>
  <si>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</si>
  <si>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</si>
  <si>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</si>
  <si>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</si>
  <si>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</si>
  <si>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</si>
  <si>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</si>
  <si>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</si>
  <si>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</si>
  <si>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</si>
  <si>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</si>
  <si>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</si>
  <si>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</si>
  <si>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</si>
  <si>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</si>
  <si>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</si>
  <si>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</si>
  <si>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</si>
  <si>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</si>
  <si>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</si>
  <si>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</si>
  <si>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</si>
  <si>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</si>
  <si>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</si>
  <si>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</si>
  <si>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</si>
  <si>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</si>
  <si>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</si>
  <si>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</si>
  <si>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</si>
  <si>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</si>
  <si>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</si>
  <si>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</si>
  <si>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</si>
  <si>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</si>
  <si>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</si>
  <si>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</si>
  <si>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</si>
  <si>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</si>
  <si>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</si>
  <si>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</si>
  <si>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</si>
  <si>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</si>
  <si>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</si>
  <si>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</si>
  <si>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</si>
  <si>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</si>
  <si>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</si>
  <si>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</si>
  <si>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</si>
  <si>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</si>
  <si>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</si>
  <si>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</si>
  <si>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</si>
  <si>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</si>
  <si>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</si>
  <si>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</si>
  <si>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</si>
  <si>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</si>
  <si>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</si>
  <si>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</si>
  <si>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</si>
  <si>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</si>
  <si>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</si>
  <si>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</si>
  <si>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</si>
  <si>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</si>
  <si>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</si>
  <si>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</si>
  <si>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</si>
  <si>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</si>
  <si>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</si>
  <si>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</si>
  <si>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</si>
  <si>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</si>
  <si>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</si>
  <si>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</si>
  <si>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</si>
  <si>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</si>
  <si>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</si>
  <si>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</si>
  <si>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</si>
  <si>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</si>
  <si>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</si>
  <si>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</si>
  <si>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</si>
  <si>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</si>
  <si>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</si>
  <si>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</si>
  <si>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</si>
  <si>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</si>
  <si>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</si>
  <si>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</si>
  <si>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</si>
  <si>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</si>
  <si>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</si>
  <si>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</si>
  <si>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</si>
  <si>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</si>
  <si>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</si>
  <si>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</si>
  <si>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</si>
  <si>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</si>
  <si>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</si>
  <si>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</si>
  <si>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</si>
  <si>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</si>
  <si>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</si>
  <si>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</si>
  <si>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</si>
  <si>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</si>
  <si>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</si>
  <si>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</si>
  <si>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</si>
  <si>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</si>
  <si>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</si>
  <si>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</si>
  <si>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</si>
  <si>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</si>
  <si>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</si>
  <si>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</si>
  <si>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</si>
  <si>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</si>
  <si>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</si>
  <si>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</si>
  <si>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</si>
  <si>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</si>
  <si>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</si>
  <si>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</si>
  <si>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</si>
  <si>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</si>
  <si>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</si>
  <si>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</si>
  <si>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</si>
  <si>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</si>
  <si>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</si>
  <si>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</si>
  <si>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</si>
  <si>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</si>
  <si>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</si>
  <si>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</si>
  <si>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</si>
  <si>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</si>
  <si>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</si>
  <si>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</si>
  <si>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</si>
  <si>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</si>
  <si>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</si>
  <si>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</si>
  <si>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</si>
  <si>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</si>
  <si>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</si>
  <si>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</si>
  <si>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</si>
  <si>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</si>
  <si>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</si>
  <si>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</si>
  <si>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</si>
  <si>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</si>
  <si>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</si>
  <si>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</si>
  <si>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</si>
  <si>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</si>
  <si>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</si>
  <si>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</si>
  <si>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</si>
  <si>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</si>
  <si>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</si>
  <si>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</si>
  <si>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</si>
  <si>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</si>
  <si>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</si>
  <si>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</si>
  <si>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</si>
  <si>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</si>
  <si>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</si>
  <si>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</si>
  <si>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</si>
  <si>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</si>
  <si>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</si>
  <si>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</si>
  <si>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</si>
  <si>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</si>
  <si>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</si>
  <si>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</si>
  <si>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</si>
  <si>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</si>
  <si>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</si>
  <si>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</si>
  <si>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</si>
  <si>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</si>
  <si>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</si>
  <si>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</si>
  <si>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</si>
  <si>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</si>
  <si>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</si>
  <si>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</si>
  <si>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</si>
  <si>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</si>
  <si>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</si>
  <si>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</si>
  <si>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</si>
  <si>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</si>
  <si>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</si>
  <si>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</si>
  <si>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</si>
  <si>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</si>
  <si>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</si>
  <si>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</si>
  <si>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</si>
  <si>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</si>
  <si>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</si>
  <si>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</si>
  <si>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</si>
  <si>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</si>
  <si>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</si>
  <si>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</si>
  <si>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</si>
  <si>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</si>
  <si>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</si>
  <si>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</si>
  <si>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</si>
  <si>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</si>
  <si>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</si>
  <si>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</si>
  <si>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</si>
  <si>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</si>
  <si>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</si>
  <si>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</si>
  <si>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</si>
  <si>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</si>
  <si>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</si>
  <si>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</si>
  <si>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</si>
  <si>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</si>
  <si>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</si>
  <si>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</si>
  <si>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</si>
  <si>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</si>
  <si>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</si>
  <si>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</si>
  <si>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</si>
  <si>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</si>
  <si>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</si>
  <si>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</si>
  <si>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</si>
  <si>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</si>
  <si>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</si>
  <si>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</si>
  <si>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</si>
  <si>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</si>
  <si>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</si>
  <si>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</si>
  <si>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</si>
  <si>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</si>
  <si>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</si>
  <si>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</si>
  <si>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</si>
  <si>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</si>
  <si>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</si>
  <si>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</si>
  <si>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</si>
  <si>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</si>
  <si>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</si>
  <si>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</si>
  <si>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</si>
  <si>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</si>
  <si>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</si>
  <si>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</si>
  <si>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</si>
  <si>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</si>
  <si>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</si>
  <si>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</si>
  <si>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</si>
  <si>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</si>
  <si>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</si>
  <si>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</si>
  <si>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</si>
  <si>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</si>
  <si>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</si>
  <si>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</si>
  <si>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</si>
  <si>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</si>
  <si>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</si>
  <si>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</si>
  <si>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</si>
  <si>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</si>
  <si>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</si>
  <si>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</si>
  <si>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</si>
  <si>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</si>
  <si>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</si>
  <si>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</si>
  <si>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</si>
  <si>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</si>
  <si>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</si>
  <si>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</si>
  <si>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</si>
  <si>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</si>
  <si>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</si>
  <si>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</si>
  <si>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</si>
  <si>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</si>
  <si>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</si>
  <si>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</si>
  <si>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</si>
  <si>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</si>
  <si>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</si>
  <si>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</si>
  <si>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</si>
  <si>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</si>
  <si>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</si>
  <si>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</si>
  <si>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</si>
  <si>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</si>
  <si>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</si>
  <si>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</si>
  <si>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</si>
  <si>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</si>
  <si>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</si>
  <si>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</si>
  <si>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</si>
  <si>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</si>
  <si>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</si>
  <si>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</si>
  <si>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</si>
  <si>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</si>
  <si>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</si>
  <si>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</si>
  <si>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</si>
  <si>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</si>
  <si>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</si>
  <si>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</si>
  <si>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</si>
  <si>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</si>
  <si>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</si>
  <si>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</si>
  <si>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</si>
  <si>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</si>
  <si>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</si>
  <si>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</si>
  <si>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</si>
  <si>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</si>
  <si>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</si>
  <si>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</si>
  <si>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</si>
  <si>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</si>
  <si>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</si>
  <si>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</si>
  <si>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</si>
  <si>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</si>
  <si>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</si>
  <si>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</si>
  <si>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</si>
  <si>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</si>
  <si>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</si>
  <si>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</si>
  <si>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</si>
  <si>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</si>
  <si>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</si>
  <si>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</si>
  <si>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</si>
  <si>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</si>
  <si>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</si>
  <si>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</si>
  <si>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</si>
  <si>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</si>
  <si>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</si>
  <si>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</si>
  <si>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</si>
  <si>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</si>
  <si>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</si>
  <si>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</si>
  <si>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</si>
  <si>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</si>
  <si>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</si>
  <si>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</si>
  <si>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</si>
  <si>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</si>
  <si>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</si>
  <si>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</si>
  <si>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</si>
  <si>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</si>
  <si>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</si>
  <si>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</si>
  <si>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</si>
  <si>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</si>
  <si>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</si>
  <si>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</si>
  <si>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</si>
  <si>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</si>
  <si>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</si>
  <si>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</si>
  <si>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</si>
  <si>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</si>
  <si>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</si>
  <si>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</si>
  <si>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</si>
  <si>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</si>
  <si>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</si>
  <si>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</si>
  <si>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</si>
  <si>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</si>
  <si>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</si>
  <si>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</si>
  <si>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</si>
  <si>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</si>
  <si>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</si>
  <si>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</si>
  <si>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</si>
  <si>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</si>
  <si>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</si>
  <si>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</si>
  <si>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</si>
  <si>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</si>
  <si>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</si>
  <si>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</si>
  <si>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</si>
  <si>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</si>
  <si>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</si>
  <si>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</si>
  <si>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</si>
  <si>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</si>
  <si>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</si>
  <si>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</si>
  <si>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</si>
  <si>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</si>
  <si>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</si>
  <si>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</si>
  <si>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</si>
  <si>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</si>
  <si>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</si>
  <si>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</si>
  <si>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</si>
  <si>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</si>
  <si>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</si>
  <si>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</si>
  <si>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</si>
  <si>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</si>
  <si>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</si>
  <si>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</si>
  <si>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</si>
  <si>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</si>
  <si>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</si>
  <si>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</si>
  <si>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</si>
  <si>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</si>
  <si>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</si>
  <si>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</si>
  <si>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</si>
  <si>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</si>
  <si>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</si>
  <si>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</si>
  <si>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</si>
  <si>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</si>
  <si>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</si>
  <si>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</si>
  <si>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</si>
  <si>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</si>
  <si>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</si>
  <si>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</si>
  <si>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</si>
  <si>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</si>
  <si>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</si>
  <si>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</si>
  <si>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</si>
  <si>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</si>
  <si>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</si>
  <si>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</si>
  <si>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</si>
  <si>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</si>
  <si>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</si>
  <si>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</si>
  <si>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</si>
  <si>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</si>
  <si>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</si>
  <si>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</si>
  <si>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</si>
  <si>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</si>
  <si>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</si>
  <si>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</si>
  <si>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</si>
  <si>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</si>
  <si>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</si>
  <si>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</si>
  <si>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</si>
  <si>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</si>
  <si>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</si>
  <si>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</si>
  <si>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</si>
  <si>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</si>
  <si>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</si>
  <si>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</si>
  <si>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</si>
  <si>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</si>
  <si>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</si>
  <si>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</si>
  <si>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</si>
  <si>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</si>
  <si>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</si>
  <si>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</si>
  <si>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</si>
  <si>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</si>
  <si>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</si>
  <si>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</si>
  <si>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</si>
  <si>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</si>
  <si>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</si>
  <si>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</si>
  <si>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</si>
  <si>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</si>
  <si>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</si>
  <si>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</si>
  <si>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</si>
  <si>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</si>
  <si>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</si>
  <si>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</si>
  <si>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</si>
  <si>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</si>
  <si>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</si>
  <si>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</si>
  <si>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</si>
  <si>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</si>
  <si>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</si>
  <si>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</si>
  <si>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</si>
  <si>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</si>
  <si>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</si>
  <si>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</si>
  <si>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</si>
  <si>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</si>
  <si>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</si>
  <si>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</si>
  <si>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</si>
  <si>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</si>
  <si>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</si>
  <si>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</si>
  <si>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</si>
  <si>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</si>
  <si>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</si>
  <si>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</si>
  <si>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</si>
  <si>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</si>
  <si>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</si>
  <si>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</si>
  <si>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</si>
  <si>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</si>
  <si>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</si>
  <si>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</si>
  <si>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</si>
  <si>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</si>
  <si>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</si>
  <si>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</si>
  <si>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</si>
  <si>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</si>
  <si>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</si>
  <si>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</si>
  <si>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</si>
  <si>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</si>
  <si>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</si>
  <si>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</si>
  <si>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</si>
  <si>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</si>
  <si>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</si>
  <si>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</si>
  <si>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</si>
  <si>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</si>
  <si>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</si>
  <si>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</si>
  <si>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</si>
  <si>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</si>
  <si>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</si>
  <si>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</si>
  <si>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</si>
  <si>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</si>
  <si>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</si>
  <si>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</si>
  <si>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</si>
  <si>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</si>
  <si>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</si>
  <si>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</si>
  <si>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</si>
  <si>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</si>
  <si>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</si>
  <si>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</si>
  <si>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</si>
  <si>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</si>
  <si>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</si>
  <si>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</si>
  <si>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</si>
  <si>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</si>
  <si>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</si>
  <si>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</si>
  <si>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</si>
  <si>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</si>
  <si>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</si>
  <si>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</si>
  <si>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</si>
  <si>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</si>
  <si>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</si>
  <si>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</si>
  <si>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</si>
  <si>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</si>
  <si>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</si>
  <si>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</si>
  <si>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</si>
  <si>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</si>
  <si>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</si>
  <si>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</si>
  <si>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</si>
  <si>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</si>
  <si>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</si>
  <si>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</si>
  <si>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</si>
  <si>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</si>
  <si>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</si>
  <si>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</si>
  <si>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</si>
  <si>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</si>
  <si>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</si>
  <si>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</si>
  <si>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</si>
  <si>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</si>
  <si>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</si>
  <si>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</si>
  <si>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</si>
  <si>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</si>
  <si>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</si>
  <si>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</si>
  <si>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</si>
  <si>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</si>
  <si>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</si>
  <si>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</si>
  <si>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</si>
  <si>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</si>
  <si>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</si>
  <si>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</si>
  <si>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</si>
  <si>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</si>
  <si>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</si>
  <si>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</si>
  <si>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</si>
  <si>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</si>
  <si>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</si>
  <si>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</si>
  <si>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</si>
  <si>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</si>
  <si>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</si>
  <si>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</si>
  <si>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</si>
  <si>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</si>
  <si>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</si>
  <si>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</si>
  <si>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</si>
  <si>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</si>
  <si>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</si>
  <si>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</si>
  <si>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</si>
  <si>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</si>
  <si>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</si>
  <si>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</si>
  <si>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</si>
  <si>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</si>
  <si>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</si>
  <si>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</si>
  <si>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</si>
  <si>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</si>
  <si>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</si>
  <si>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</si>
  <si>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</si>
  <si>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</si>
  <si>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</si>
  <si>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</si>
  <si>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</si>
  <si>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</si>
  <si>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</si>
  <si>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</si>
  <si>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</si>
  <si>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</si>
  <si>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</si>
  <si>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</si>
  <si>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</si>
  <si>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</si>
  <si>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</si>
  <si>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</si>
  <si>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</si>
  <si>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</si>
  <si>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</si>
  <si>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</si>
  <si>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</si>
  <si>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</si>
  <si>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</si>
  <si>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</si>
  <si>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</si>
  <si>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</si>
  <si>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</si>
  <si>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</si>
  <si>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</si>
  <si>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</si>
  <si>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</si>
  <si>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</si>
  <si>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</si>
  <si>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</si>
  <si>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</si>
  <si>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</si>
  <si>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</si>
  <si>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</si>
  <si>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</si>
  <si>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</si>
  <si>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</si>
  <si>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</si>
  <si>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</si>
  <si>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</si>
  <si>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</si>
  <si>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</si>
  <si>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</si>
  <si>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</si>
  <si>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</si>
  <si>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</si>
  <si>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</si>
  <si>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</si>
  <si>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</si>
  <si>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</si>
  <si>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</si>
  <si>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</si>
  <si>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</si>
  <si>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</si>
  <si>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</si>
  <si>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</si>
  <si>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</si>
  <si>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</si>
  <si>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</si>
  <si>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</si>
  <si>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</si>
  <si>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</si>
  <si>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</si>
  <si>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</si>
  <si>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</si>
  <si>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</si>
  <si>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</si>
  <si>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</si>
  <si>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</si>
  <si>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</si>
  <si>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</si>
  <si>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PCM-20251005-00001097</t>
  </si>
  <si>
    <t xml:space="preserve">team on way need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</si>
  <si>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</si>
  <si>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</si>
  <si>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</si>
  <si>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</si>
  <si>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</si>
  <si>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</si>
  <si>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</si>
  <si>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</si>
  <si>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</si>
  <si>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</si>
  <si>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</si>
  <si>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</si>
  <si>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</si>
  <si>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</si>
  <si>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</si>
  <si>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</si>
  <si>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</si>
  <si>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</si>
  <si>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</si>
  <si>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</si>
  <si>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</si>
  <si>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</si>
  <si>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</si>
  <si>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</si>
  <si>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</si>
  <si>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</si>
  <si>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</si>
  <si>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</si>
  <si>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</si>
  <si>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</si>
  <si>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</si>
  <si>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</si>
  <si>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</si>
  <si>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</si>
  <si>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</si>
  <si>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</si>
  <si>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</si>
  <si>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</si>
  <si>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</si>
  <si>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</si>
  <si>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</si>
  <si>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</si>
  <si>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</si>
  <si>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</si>
  <si>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</si>
  <si>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</si>
  <si>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</si>
  <si>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</si>
  <si>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</si>
  <si>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</si>
  <si>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</si>
  <si>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</si>
  <si>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</si>
  <si>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</si>
  <si>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</si>
  <si>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</si>
  <si>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</si>
  <si>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</si>
  <si>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</si>
  <si>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</si>
  <si>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</si>
  <si>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</si>
  <si>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</si>
  <si>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</si>
  <si>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</si>
  <si>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</si>
  <si>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</si>
  <si>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</si>
  <si>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</si>
  <si>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</si>
  <si>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</si>
  <si>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</si>
  <si>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</si>
  <si>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</si>
  <si>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</si>
  <si>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</si>
  <si>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</si>
  <si>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</si>
  <si>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</si>
  <si>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</si>
  <si>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</si>
  <si>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</si>
  <si>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</si>
  <si>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</si>
  <si>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</si>
  <si>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</si>
  <si>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PCM-20251005-00001044</t>
  </si>
  <si>
    <t>Site Restored by PG</t>
  </si>
  <si>
    <t>PCM-20251005-00001129</t>
  </si>
  <si>
    <t>Team on the way 180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</si>
  <si>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</si>
  <si>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</si>
  <si>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</si>
  <si>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</si>
  <si>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</si>
  <si>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PCM-20251004-00001504 </t>
  </si>
  <si>
    <t>site WAS access night usf area /EM team need 120 min</t>
  </si>
  <si>
    <t xml:space="preserve"> PCM-20251004-00001839 </t>
  </si>
  <si>
    <t xml:space="preserve"> Site ACCESS ISSUE AS  located at Al Qattan Tourist Village with limited access/team will move after 7 am as access available at 10 am</t>
  </si>
  <si>
    <t xml:space="preserve"> PCM-20251004-00002094 </t>
  </si>
  <si>
    <t>access issue as site  Located at seaport</t>
  </si>
  <si>
    <t>PCM-20251005-00000990</t>
  </si>
  <si>
    <t>Access issue, located inside Airport, need special arrangement.</t>
  </si>
  <si>
    <t xml:space="preserve">no pcm </t>
  </si>
  <si>
    <t>site WAS access night usf area /EM team need 170 min</t>
  </si>
  <si>
    <t xml:space="preserve"> PCM-20251005-00001069 </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</si>
  <si>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</si>
  <si>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</si>
  <si>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</si>
  <si>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</si>
  <si>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</si>
  <si>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PCM-20251004-00001855</t>
  </si>
  <si>
    <t>EM team moved need 40 min</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</si>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</sst>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8" totalsRowShown="0" headerRowDxfId="157" dataDxfId="156" headerRowBorderDxfId="154" tableBorderDxfId="155" totalsRowBorderDxfId="153">
  <autoFilter ref="A1:CJ30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0" totalsRowShown="0" headerRowDxfId="64" dataDxfId="63" headerRowBorderDxfId="61" tableBorderDxfId="62">
  <autoFilter ref="A1:L122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2" totalsRowShown="0" headerRowDxfId="48" dataDxfId="47" headerRowBorderDxfId="45" tableBorderDxfId="46" totalsRowBorderDxfId="44">
  <autoFilter ref="A1:L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2" totalsRowShown="0" headerRowDxfId="31" dataDxfId="30" headerRowBorderDxfId="28" tableBorderDxfId="29">
  <autoFilter ref="A1:L18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2" totalsRowShown="0" headerRowDxfId="15" dataDxfId="14" headerRowBorderDxfId="12" tableBorderDxfId="13">
  <autoFilter ref="A1:L30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272.33777812500193</v>
      </c>
      <c r="H2" s="90">
        <v>45662.943402777775</v>
      </c>
      <c r="I2" s="73" t="str">
        <f>IFERROR(VLOOKUP(D2,DB!A:F,6,0),"")</f>
        <v>Generator-SG</v>
      </c>
      <c r="J2" s="73" t="str">
        <f>IFERROR(VLOOKUP(D2,DB!A:G,7,0),"")</f>
        <v>Dead</v>
      </c>
      <c r="K2" s="81" t="s">
        <v>38965</v>
      </c>
      <c r="L2" s="79" t="str">
        <f>IFERROR(VLOOKUP(D2,DB!A:I,9,0),"")</f>
        <v>Latis</v>
      </c>
    </row>
    <row r="3" spans="1:12" ht="15" customHeight="1">
      <c r="A3" s="76" t="s">
        <v>38966</v>
      </c>
      <c r="B3" s="73" t="str">
        <f>IFERROR(VLOOKUP(D3,DB!A:K,11,0),"")</f>
        <v>R1</v>
      </c>
      <c r="C3" s="73">
        <v>1</v>
      </c>
      <c r="D3" s="93" t="s">
        <v>17611</v>
      </c>
      <c r="E3" s="77" t="s">
        <v>38964</v>
      </c>
      <c r="F3" s="90">
        <v>45935.229745370372</v>
      </c>
      <c r="G3" s="80">
        <f ca="1">IFERROR(NOW()-F3,"")</f>
        <v>5.6458680555806495E-2</v>
      </c>
      <c r="H3" s="90">
        <v>45935.229722222219</v>
      </c>
      <c r="I3" s="73" t="str">
        <f>IFERROR(VLOOKUP(D3,DB!A:F,6,0),"")</f>
        <v>Power Cube</v>
      </c>
      <c r="J3" s="73" t="str">
        <f>IFERROR(VLOOKUP(D3,DB!A:G,7,0),"")</f>
        <v>No BB Design+Good</v>
      </c>
      <c r="K3" s="81" t="s">
        <v>38967</v>
      </c>
      <c r="L3" s="79" t="str">
        <f>IFERROR(VLOOKUP(D3,DB!A:I,9,0),"")</f>
        <v>Latis</v>
      </c>
    </row>
    <row r="4" spans="1:12" ht="15" customHeight="1">
      <c r="A4" s="63"/>
      <c r="B4" s="73" t="str">
        <f>IFERROR(VLOOKUP(D4,DB!A:K,11,0),"")</f>
        <v/>
      </c>
      <c r="C4" s="64"/>
      <c r="D4" s="64"/>
      <c r="E4" s="65"/>
      <c r="F4" s="66"/>
      <c r="G4" s="67">
        <f ca="1">IFERROR(NOW()-F4,"")</f>
        <v>45935.286204050928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45935.286204050928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45935.286204050928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45935.286204050928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45935.286204050928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45935.286204050928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45935.286204050928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45935.286204050928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45935.286204050928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45935.286204050928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45935.286204050928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45935.286204050928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45935.286204050928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45935.286204050928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45935.286204050928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45935.286204050928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45935.286204050928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45935.286204050928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45935.286204050928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45935.286204050928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45935.286204050928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45935.286204050928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45935.286204050928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45935.286204050928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45935.286204050928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45935.286204050928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45935.286204050928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45935.286204050928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45935.286204050928</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F7C7F51-1A5D-425F-B24D-53E8ADD4E9D9}"/>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8"/>
  <sheetViews>
    <sheetView workbookViewId="0">
      <selection activeCell="A7" sqref="A7:XFD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38968</v>
      </c>
      <c r="N1" s="103" t="s">
        <v>38969</v>
      </c>
      <c r="O1" s="103" t="s">
        <v>38970</v>
      </c>
      <c r="P1" s="103" t="s">
        <v>38971</v>
      </c>
      <c r="Q1" s="103" t="s">
        <v>38972</v>
      </c>
      <c r="R1" s="103" t="s">
        <v>38973</v>
      </c>
      <c r="S1" s="103" t="s">
        <v>38974</v>
      </c>
      <c r="T1" s="103" t="s">
        <v>38975</v>
      </c>
      <c r="U1" s="103" t="s">
        <v>38976</v>
      </c>
      <c r="V1" s="103" t="s">
        <v>38977</v>
      </c>
      <c r="W1" s="103" t="s">
        <v>38978</v>
      </c>
      <c r="X1" s="103" t="s">
        <v>38979</v>
      </c>
      <c r="Y1" s="103" t="s">
        <v>38980</v>
      </c>
      <c r="Z1" s="103" t="s">
        <v>38981</v>
      </c>
      <c r="AA1" s="103" t="s">
        <v>38982</v>
      </c>
      <c r="AB1" s="103" t="s">
        <v>38983</v>
      </c>
      <c r="AC1" s="103" t="s">
        <v>38984</v>
      </c>
      <c r="AD1" s="103" t="s">
        <v>38985</v>
      </c>
      <c r="AE1" s="103" t="s">
        <v>38986</v>
      </c>
      <c r="AF1" s="103" t="s">
        <v>38987</v>
      </c>
      <c r="AG1" s="103" t="s">
        <v>38988</v>
      </c>
      <c r="AH1" s="103" t="s">
        <v>38989</v>
      </c>
      <c r="AI1" s="103" t="s">
        <v>38990</v>
      </c>
      <c r="AJ1" s="103" t="s">
        <v>38991</v>
      </c>
      <c r="AK1" s="103" t="s">
        <v>38992</v>
      </c>
      <c r="AL1" s="103" t="s">
        <v>38993</v>
      </c>
      <c r="AM1" s="103" t="s">
        <v>38994</v>
      </c>
      <c r="AN1" s="103" t="s">
        <v>38995</v>
      </c>
      <c r="AO1" s="103" t="s">
        <v>38996</v>
      </c>
      <c r="AP1" s="103" t="s">
        <v>38997</v>
      </c>
      <c r="AQ1" s="103" t="s">
        <v>38998</v>
      </c>
      <c r="AR1" s="103" t="s">
        <v>38999</v>
      </c>
      <c r="AS1" s="103" t="s">
        <v>39000</v>
      </c>
      <c r="AT1" s="103" t="s">
        <v>39001</v>
      </c>
      <c r="AU1" s="103" t="s">
        <v>39002</v>
      </c>
      <c r="AV1" s="103" t="s">
        <v>39003</v>
      </c>
      <c r="AW1" s="103" t="s">
        <v>39004</v>
      </c>
      <c r="AX1" s="103" t="s">
        <v>39005</v>
      </c>
      <c r="AY1" s="103" t="s">
        <v>39006</v>
      </c>
      <c r="AZ1" s="103" t="s">
        <v>39007</v>
      </c>
      <c r="BA1" s="103" t="s">
        <v>39008</v>
      </c>
      <c r="BB1" s="103" t="s">
        <v>39009</v>
      </c>
      <c r="BC1" s="103" t="s">
        <v>39010</v>
      </c>
      <c r="BD1" s="103" t="s">
        <v>39011</v>
      </c>
      <c r="BE1" s="103" t="s">
        <v>39012</v>
      </c>
      <c r="BF1" s="103" t="s">
        <v>39013</v>
      </c>
      <c r="BG1" s="103" t="s">
        <v>39014</v>
      </c>
      <c r="BH1" s="103" t="s">
        <v>39015</v>
      </c>
      <c r="BI1" s="103" t="s">
        <v>39016</v>
      </c>
      <c r="BJ1" s="103" t="s">
        <v>39017</v>
      </c>
      <c r="BK1" s="103" t="s">
        <v>39018</v>
      </c>
      <c r="BL1" s="103" t="s">
        <v>39019</v>
      </c>
      <c r="BM1" s="103" t="s">
        <v>39020</v>
      </c>
      <c r="BN1" s="103" t="s">
        <v>39021</v>
      </c>
      <c r="BO1" s="103" t="s">
        <v>39022</v>
      </c>
      <c r="BP1" s="103" t="s">
        <v>39023</v>
      </c>
      <c r="BQ1" s="103" t="s">
        <v>39024</v>
      </c>
      <c r="BR1" s="103" t="s">
        <v>39025</v>
      </c>
      <c r="BS1" s="103" t="s">
        <v>39026</v>
      </c>
      <c r="BT1" s="103" t="s">
        <v>39027</v>
      </c>
      <c r="BU1" s="103" t="s">
        <v>39028</v>
      </c>
      <c r="BV1" s="103" t="s">
        <v>39029</v>
      </c>
      <c r="BW1" s="103" t="s">
        <v>39030</v>
      </c>
      <c r="BX1" s="103" t="s">
        <v>39031</v>
      </c>
      <c r="BY1" s="103" t="s">
        <v>39032</v>
      </c>
      <c r="BZ1" s="103" t="s">
        <v>39033</v>
      </c>
      <c r="CA1" s="103" t="s">
        <v>39034</v>
      </c>
      <c r="CB1" s="103" t="s">
        <v>39035</v>
      </c>
      <c r="CC1" s="103" t="s">
        <v>39036</v>
      </c>
      <c r="CD1" s="103" t="s">
        <v>39037</v>
      </c>
      <c r="CE1" s="103" t="s">
        <v>39038</v>
      </c>
      <c r="CF1" s="103" t="s">
        <v>39039</v>
      </c>
      <c r="CG1" s="103" t="s">
        <v>39040</v>
      </c>
      <c r="CH1" s="103" t="s">
        <v>39041</v>
      </c>
      <c r="CI1" s="103" t="s">
        <v>39042</v>
      </c>
      <c r="CJ1" s="103" t="s">
        <v>39043</v>
      </c>
    </row>
    <row r="2" spans="1:88" s="82" customFormat="1" ht="31.5" customHeight="1">
      <c r="A2" s="75" t="s">
        <v>39044</v>
      </c>
      <c r="B2" s="75" t="s">
        <v>27</v>
      </c>
      <c r="C2" s="75">
        <v>1</v>
      </c>
      <c r="D2" s="75" t="s">
        <v>19278</v>
      </c>
      <c r="E2" s="100" t="s">
        <v>39045</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39045</v>
      </c>
      <c r="F3" s="88">
        <v>45691.651782407411</v>
      </c>
      <c r="G3" s="89">
        <f ca="1">IFERROR(NOW()-F3,"-")</f>
        <v>243.63442164351727</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128.55912071759667</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110.2863660879666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29506</v>
      </c>
      <c r="E6" s="131" t="s">
        <v>38964</v>
      </c>
      <c r="F6" s="132">
        <v>45935.194513888891</v>
      </c>
      <c r="G6" s="133">
        <f ca="1">IFERROR(NOW()-F6,"-")</f>
        <v>9.1690162036684342E-2</v>
      </c>
      <c r="H6" s="132">
        <v>45935.167430555557</v>
      </c>
      <c r="I6" s="18" t="str">
        <f>IFERROR(VLOOKUP(D6,DB!A:F,6,0),"")</f>
        <v>SCECO</v>
      </c>
      <c r="J6" s="18" t="str">
        <f>IFERROR(VLOOKUP(D6,DB!A:G,7,0),"")</f>
        <v>Dead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45935.286204050928</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45935.286204050928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45935.286204050928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45935.286204050928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45935.286204050928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45935.286204050928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45935.286204050928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45935.286204050928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45935.286204050928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45935.286204050928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45935.286204050928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45935.286204050928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45935.286204050928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45935.286204050928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45935.286204050928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45935.286204050928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45935.286204050928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45935.286204050928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45935.286204050928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45935.286204050928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45935.286204050928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45935.286204050928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45935.286204050928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45935.286204050928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45935.286204050928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45935.286204050928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45935.286204050928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45935.286204050928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45935.286204050928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45935.286204050928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45935.286204050928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45935.286204050928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45935.286204050928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45935.286204050928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45935.286204050928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45935.286204050928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45935.286204050928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45935.286204050928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45935.286204050928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45935.286204050928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45935.286204050928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45935.286204050928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45935.286204050928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45935.286204050928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45935.286204050928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45935.286204050928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45935.286204050928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45935.286204050928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45935.286204050928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45935.286204050928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45935.286204050928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45935.286204050928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45935.286204050928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45935.286204050928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45935.286204050928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45935.286204050928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45935.286204050928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45935.286204050928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45935.286204050928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45935.286204050928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45935.286204050928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45935.286204050928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45935.286204050928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45935.286204050928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45935.286204050928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45935.286204050928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45935.286204050928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45935.286204050928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45935.286204050928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45935.286204050928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45935.286204050928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45935.286204050928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45935.286204050928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45935.286204050928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45935.286204050928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45935.286204050928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45935.286204050928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45935.286204050928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45935.286204050928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45935.286204050928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45935.286204050928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45935.286204050928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45935.286204050928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45935.286204050928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45935.286204050928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45935.286204050928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45935.286204050928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45935.286204050928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45935.286204050928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45935.286204050928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45935.286204050928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45935.286204050928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45935.286204050928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45935.286204050928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45935.286204050928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45935.286204050928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45935.286204050928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45935.286204050928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45935.286204050928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45935.286204050928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45935.286204050928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45935.286204050928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45935.286204050928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45935.286204050928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45935.286204050928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45935.286204050928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45935.286204050928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45935.286204050928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45935.286204050928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45935.286204050928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45935.286204050928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45935.286204050928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45935.286204050928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45935.286204050928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45935.286204050928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45935.286204050928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45935.286204050928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45935.286204050928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45935.286204050928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45935.286204050928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45935.286204050928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45935.286204050928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45935.286204050928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45935.286204050928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45935.286204050928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45935.286204050928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45935.286204050928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45935.286204050928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45935.286204050928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45935.286204050928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45935.286204050928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45935.286204050928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45935.286204050928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45935.286204050928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45935.286204050928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45935.286204050928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45935.286204050928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45935.286204050928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45935.286204050928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45935.286204050928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45935.286204050928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45935.286204050928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45935.286204050928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45935.286204050928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45935.286204050928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45935.286204050928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45935.286204050928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45935.286204050928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45935.286204050928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45935.286204050928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45935.286204050928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45935.286204050928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45935.286204050928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45935.286204050928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45935.286204050928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45935.286204050928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45935.286204050928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45935.286204050928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45935.286204050928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45935.286204050928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45935.286204050928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45935.286204050928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45935.286204050928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45935.286204050928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45935.286204050928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45935.286204050928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45935.286204050928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45935.286204050928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45935.286204050928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45935.286204050928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45935.286204050928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45935.286204050928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45935.286204050928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45935.286204050928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45935.286204050928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45935.286204050928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45935.286204050928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45935.286204050928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45935.286204050928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45935.286204050928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45935.286204050928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45935.286204050928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45935.286204050928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45935.286204050928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45935.286204050928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45935.286204050928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45935.286204050928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45935.286204050928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45935.286204050928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45935.286204050928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45935.286204050928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45935.286204050928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45935.286204050928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45935.286204050928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45935.286204050928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45935.286204050928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45935.286204050928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45935.286204050928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45935.286204050928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45935.286204050928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45935.286204050928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45935.286204050928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45935.286204050928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45935.286204050928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45935.286204050928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45935.286204050928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45935.286204050928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45935.286204050928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45935.286204050928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45935.286204050928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45935.286204050928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45935.286204050928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45935.286204050928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45935.286204050928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45935.286204050928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45935.286204050928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45935.286204050928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45935.286204050928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45935.286204050928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45935.286204050928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45935.286204050928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45935.286204050928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45935.286204050928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45935.286204050928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45935.286204050928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45935.286204050928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45935.286204050928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45935.286204050928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45935.286204050928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45935.286204050928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45935.286204050928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45935.286204050928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45935.286204050928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45935.286204050928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45935.286204050928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45935.286204050928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45935.286204050928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45935.286204050928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45935.286204050928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45935.286204050928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45935.286204050928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45935.286204050928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45935.286204050928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45935.286204050928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45935.286204050928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45935.286204050928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45935.286204050928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45935.286204050928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45935.286204050928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45935.286204050928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45935.286204050928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45935.286204050928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45935.286204050928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45935.286204050928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45935.286204050928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45935.286204050928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45935.286204050928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45935.286204050928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45935.286204050928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45935.286204050928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45935.286204050928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45935.286204050928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45935.286204050928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45935.286204050928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45935.286204050928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45935.286204050928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45935.286204050928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45935.286204050928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45935.286204050928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45935.286204050928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45935.286204050928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45935.286204050928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45935.286204050928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45935.286204050928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45935.286204050928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45935.286204050928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45935.286204050928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45935.286204050928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45935.286204050928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45935.286204050928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45935.286204050928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45935.286204050928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45935.286204050928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45935.286204050928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45935.286204050928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45935.286204050928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45935.286204050928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45935.286204050928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45935.286204050928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45935.286204050928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45935.286204050928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45935.286204050928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45935.286204050928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45935.286204050928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45935.286204050928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45935.286204050928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45935.286204050928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45935.286204050928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45935.286204050928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45935.286204050928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45935.286204050928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45935.286204050928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sheetData>
  <dataValidations count="2">
    <dataValidation allowBlank="1" showInputMessage="1" showErrorMessage="1" sqref="E1" xr:uid="{4D935161-CDD3-4592-B877-3FB59C99E142}"/>
    <dataValidation type="list" allowBlank="1" showInputMessage="1" showErrorMessage="1" sqref="E3:E30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39056</v>
      </c>
      <c r="B2" s="75" t="str">
        <f>IFERROR(VLOOKUP(D2,DB!A:K,11,0),"")</f>
        <v>R3</v>
      </c>
      <c r="C2" s="18">
        <v>1</v>
      </c>
      <c r="D2" s="18" t="s">
        <v>23257</v>
      </c>
      <c r="E2" s="18" t="s">
        <v>38964</v>
      </c>
      <c r="F2" s="142">
        <v>45935.258206018516</v>
      </c>
      <c r="G2" s="21">
        <f t="shared" ref="G2:G53" ca="1" si="0">IFERROR(NOW()-F2,"-")</f>
        <v>2.7998032412142493E-2</v>
      </c>
      <c r="H2" s="143">
        <v>45935.253101851849</v>
      </c>
      <c r="I2" s="19" t="str">
        <f>IFERROR(VLOOKUP(D2,DB!A:F,6,0),"")</f>
        <v>SCECO</v>
      </c>
      <c r="J2" s="18" t="str">
        <f>IFERROR(VLOOKUP(D2,DB!A:G,7,0),"")</f>
        <v>Dead</v>
      </c>
      <c r="K2" s="50" t="s">
        <v>39057</v>
      </c>
      <c r="L2" s="23" t="str">
        <f>IFERROR(VLOOKUP(D2,DB!A:I,9,0),"")</f>
        <v>Latis</v>
      </c>
    </row>
    <row r="3" spans="1:13" ht="15" customHeight="1">
      <c r="A3" s="19"/>
      <c r="B3" s="75" t="str">
        <f>IFERROR(VLOOKUP(D3,DB!A:K,11,0),"")</f>
        <v/>
      </c>
      <c r="C3" s="18"/>
      <c r="D3" s="18"/>
      <c r="E3" s="18"/>
      <c r="F3" s="20"/>
      <c r="G3" s="21">
        <f t="shared" ca="1" si="0"/>
        <v>45935.286204050928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45935.286204050928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45935.286204050928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45935.286204050928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45935.286204050928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45935.286204050928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45935.286204050928</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45935.286204050928</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45935.286204050928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45935.286204050928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45935.286204050928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45935.286204050928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45935.286204050928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45935.286204050928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45935.286204050928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45935.286204050928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45935.286204050928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45935.286204050928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45935.286204050928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45935.286204050928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45935.286204050928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45935.286204050928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45935.286204050928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45935.286204050928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45935.286204050928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45935.286204050928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45935.286204050928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45935.286204050928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45935.286204050928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45935.286204050928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45935.286204050928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45935.286204050928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45935.286204050928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45935.286204050928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45935.286204050928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45935.286204050928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45935.286204050928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45935.286204050928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45935.286204050928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45935.286204050928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45935.286204050928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45935.286204050928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45935.286204050928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45935.286204050928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45935.286204050928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45935.286204050928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45935.286204050928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45935.286204050928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45935.286204050928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45935.286204050928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45935.286204050928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ref="G54:G117" ca="1" si="1">IFERROR(NOW()-F54,"-")</f>
        <v>45935.286204050928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45935.286204050928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45935.286204050928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45935.286204050928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45935.286204050928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45935.286204050928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45935.286204050928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45935.286204050928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45935.286204050928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45935.286204050928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45935.286204050928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45935.286204050928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45935.286204050928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45935.286204050928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45935.286204050928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45935.286204050928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45935.286204050928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45935.286204050928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45935.286204050928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45935.286204050928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45935.286204050928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45935.286204050928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45935.286204050928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45935.286204050928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45935.286204050928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45935.286204050928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45935.286204050928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45935.286204050928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45935.286204050928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45935.286204050928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45935.286204050928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45935.286204050928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45935.286204050928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45935.286204050928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45935.286204050928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45935.286204050928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45935.286204050928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45935.286204050928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45935.286204050928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45935.286204050928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45935.286204050928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45935.286204050928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45935.286204050928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45935.286204050928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45935.286204050928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45935.286204050928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45935.286204050928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45935.286204050928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45935.286204050928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45935.286204050928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45935.286204050928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45935.286204050928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45935.286204050928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45935.286204050928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45935.286204050928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45935.286204050928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45935.286204050928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45935.286204050928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45935.286204050928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45935.286204050928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45935.286204050928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45935.286204050928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45935.286204050928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45935.286204050928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ref="G118:G181" ca="1" si="2">IFERROR(NOW()-F118,"-")</f>
        <v>45935.286204050928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45935.286204050928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45935.286204050928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45935.286204050928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45935.286204050928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45935.286204050928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45935.286204050928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45935.286204050928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45935.286204050928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45935.286204050928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45935.286204050928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45935.286204050928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45935.286204050928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45935.286204050928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45935.286204050928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45935.286204050928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45935.286204050928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45935.286204050928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45935.286204050928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45935.286204050928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45935.286204050928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45935.286204050928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45935.286204050928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45935.286204050928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45935.286204050928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45935.286204050928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45935.286204050928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45935.286204050928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45935.286204050928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45935.286204050928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45935.286204050928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45935.286204050928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45935.286204050928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45935.286204050928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45935.286204050928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45935.286204050928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45935.286204050928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45935.286204050928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45935.286204050928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45935.286204050928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45935.286204050928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45935.286204050928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45935.286204050928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45935.286204050928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45935.286204050928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45935.286204050928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45935.286204050928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45935.286204050928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45935.286204050928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45935.286204050928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45935.286204050928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45935.286204050928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45935.286204050928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45935.286204050928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45935.286204050928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45935.286204050928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45935.286204050928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45935.286204050928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45935.286204050928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45935.286204050928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45935.286204050928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45935.286204050928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45935.286204050928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45935.286204050928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ref="G182:G245" ca="1" si="3">IFERROR(NOW()-F182,"-")</f>
        <v>45935.286204050928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45935.286204050928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45935.286204050928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45935.286204050928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45935.286204050928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45935.286204050928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45935.286204050928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45935.286204050928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45935.286204050928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45935.286204050928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45935.286204050928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45935.286204050928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45935.286204050928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45935.286204050928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45935.286204050928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45935.286204050928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45935.286204050928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45935.286204050928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45935.286204050928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45935.286204050928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45935.286204050928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45935.286204050928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45935.286204050928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45935.286204050928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45935.286204050928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45935.286204050928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45935.286204050928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45935.286204050928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45935.286204050928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45935.286204050928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45935.286204050928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45935.286204050928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45935.286204050928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45935.286204050928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45935.286204050928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45935.286204050928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45935.286204050928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45935.286204050928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45935.286204050928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45935.286204050928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45935.286204050928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45935.286204050928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45935.286204050928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45935.286204050928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45935.286204050928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45935.286204050928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45935.286204050928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45935.286204050928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45935.286204050928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45935.286204050928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45935.286204050928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45935.286204050928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45935.286204050928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45935.286204050928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45935.286204050928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45935.286204050928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45935.286204050928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45935.286204050928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45935.286204050928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45935.286204050928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45935.286204050928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45935.286204050928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45935.286204050928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45935.286204050928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ref="G246:G309" ca="1" si="4">IFERROR(NOW()-F246,"-")</f>
        <v>45935.286204050928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45935.286204050928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45935.286204050928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45935.286204050928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45935.286204050928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45935.286204050928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45935.286204050928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45935.286204050928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45935.286204050928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45935.286204050928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45935.286204050928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45935.286204050928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45935.286204050928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45935.286204050928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45935.286204050928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45935.286204050928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45935.286204050928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45935.286204050928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45935.286204050928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45935.286204050928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45935.286204050928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45935.286204050928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45935.286204050928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45935.286204050928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45935.286204050928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45935.286204050928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45935.286204050928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45935.286204050928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45935.286204050928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45935.286204050928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45935.286204050928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45935.286204050928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45935.286204050928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45935.286204050928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45935.286204050928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45935.286204050928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45935.286204050928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45935.286204050928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45935.286204050928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45935.286204050928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45935.286204050928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45935.286204050928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45935.286204050928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45935.286204050928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45935.286204050928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45935.286204050928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45935.286204050928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45935.286204050928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45935.286204050928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45935.286204050928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45935.286204050928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45935.286204050928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45935.286204050928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45935.286204050928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45935.286204050928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45935.286204050928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45935.286204050928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45935.286204050928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45935.286204050928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45935.286204050928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45935.286204050928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45935.286204050928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45935.286204050928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45935.286204050928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ref="G310:G373" ca="1" si="5">IFERROR(NOW()-F310,"-")</f>
        <v>45935.286204050928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45935.286204050928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45935.286204050928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45935.286204050928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45935.286204050928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45935.286204050928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45935.286204050928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45935.286204050928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45935.286204050928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45935.286204050928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45935.286204050928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45935.286204050928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45935.286204050928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45935.286204050928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45935.286204050928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45935.286204050928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45935.286204050928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45935.286204050928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45935.286204050928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45935.286204050928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45935.286204050928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45935.286204050928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45935.286204050928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45935.286204050928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45935.286204050928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45935.286204050928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45935.286204050928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45935.286204050928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45935.286204050928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45935.286204050928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45935.286204050928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45935.286204050928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45935.286204050928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45935.286204050928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45935.286204050928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45935.286204050928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45935.286204050928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45935.286204050928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45935.286204050928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45935.286204050928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45935.286204050928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45935.286204050928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45935.286204050928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45935.286204050928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45935.286204050928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45935.286204050928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45935.286204050928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45935.286204050928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45935.286204050928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45935.286204050928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45935.286204050928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45935.286204050928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45935.286204050928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45935.286204050928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45935.286204050928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45935.286204050928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45935.286204050928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45935.286204050928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45935.286204050928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45935.286204050928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45935.286204050928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45935.286204050928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45935.286204050928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45935.286204050928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ref="G374:G437" ca="1" si="6">IFERROR(NOW()-F374,"-")</f>
        <v>45935.286204050928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45935.286204050928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45935.286204050928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45935.286204050928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45935.286204050928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45935.286204050928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45935.286204050928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45935.286204050928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45935.286204050928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45935.286204050928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45935.286204050928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45935.286204050928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45935.286204050928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45935.286204050928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45935.286204050928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45935.286204050928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45935.286204050928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45935.286204050928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45935.286204050928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45935.286204050928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45935.286204050928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45935.286204050928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45935.286204050928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45935.286204050928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45935.286204050928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45935.286204050928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45935.286204050928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45935.286204050928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45935.286204050928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45935.286204050928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45935.286204050928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45935.286204050928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45935.286204050928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45935.286204050928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45935.286204050928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45935.286204050928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45935.286204050928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45935.286204050928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45935.286204050928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45935.286204050928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45935.286204050928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45935.286204050928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45935.286204050928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45935.286204050928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45935.286204050928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45935.286204050928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45935.286204050928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45935.286204050928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45935.286204050928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45935.286204050928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45935.286204050928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45935.286204050928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45935.286204050928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45935.286204050928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45935.286204050928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45935.286204050928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45935.286204050928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45935.286204050928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45935.286204050928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45935.286204050928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45935.286204050928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45935.286204050928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45935.286204050928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45935.286204050928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ref="G438:G501" ca="1" si="7">IFERROR(NOW()-F438,"-")</f>
        <v>45935.286204050928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45935.286204050928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45935.286204050928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45935.286204050928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45935.286204050928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45935.286204050928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45935.286204050928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45935.286204050928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45935.286204050928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45935.286204050928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45935.286204050928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45935.286204050928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45935.286204050928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45935.286204050928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45935.286204050928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45935.286204050928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45935.286204050928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45935.286204050928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45935.286204050928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45935.286204050928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45935.286204050928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45935.286204050928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45935.286204050928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45935.286204050928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45935.286204050928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45935.286204050928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45935.286204050928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45935.286204050928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45935.286204050928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45935.286204050928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45935.286204050928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45935.286204050928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45935.286204050928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45935.286204050928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45935.286204050928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45935.286204050928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45935.286204050928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45935.286204050928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45935.286204050928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45935.286204050928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45935.286204050928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45935.286204050928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45935.286204050928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45935.286204050928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45935.286204050928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45935.286204050928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45935.286204050928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45935.286204050928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45935.286204050928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45935.286204050928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45935.286204050928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45935.286204050928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45935.286204050928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45935.286204050928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45935.286204050928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45935.286204050928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45935.286204050928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45935.286204050928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45935.286204050928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45935.286204050928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45935.286204050928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45935.286204050928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45935.286204050928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45935.286204050928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ref="G502:G565" ca="1" si="8">IFERROR(NOW()-F502,"-")</f>
        <v>45935.286204050928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45935.286204050928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45935.286204050928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45935.286204050928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45935.286204050928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45935.286204050928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45935.286204050928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45935.286204050928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45935.286204050928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45935.286204050928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45935.286204050928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45935.286204050928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45935.286204050928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45935.286204050928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45935.286204050928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45935.286204050928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45935.286204050928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45935.286204050928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45935.286204050928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45935.286204050928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45935.286204050928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45935.286204050928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45935.286204050928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45935.286204050928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45935.286204050928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45935.286204050928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45935.286204050928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45935.286204050928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45935.286204050928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45935.286204050928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45935.286204050928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45935.286204050928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45935.286204050928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45935.286204050928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45935.286204050928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45935.286204050928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45935.286204050928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45935.286204050928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45935.286204050928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45935.286204050928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45935.286204050928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45935.286204050928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45935.286204050928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45935.286204050928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45935.286204050928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45935.286204050928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45935.286204050928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45935.286204050928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45935.286204050928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45935.286204050928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45935.286204050928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45935.286204050928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45935.286204050928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45935.286204050928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45935.286204050928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45935.286204050928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45935.286204050928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45935.286204050928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45935.286204050928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45935.286204050928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45935.286204050928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45935.286204050928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45935.286204050928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45935.286204050928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ref="G566:G629" ca="1" si="9">IFERROR(NOW()-F566,"-")</f>
        <v>45935.286204050928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45935.286204050928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45935.286204050928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45935.286204050928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45935.286204050928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45935.286204050928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45935.286204050928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45935.286204050928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45935.286204050928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45935.286204050928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45935.286204050928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45935.286204050928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45935.286204050928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45935.286204050928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45935.286204050928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45935.286204050928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45935.286204050928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45935.286204050928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45935.286204050928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45935.286204050928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45935.286204050928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45935.286204050928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45935.286204050928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45935.286204050928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45935.286204050928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45935.286204050928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45935.286204050928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45935.286204050928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45935.286204050928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45935.286204050928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45935.286204050928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45935.286204050928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45935.286204050928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45935.286204050928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45935.286204050928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45935.286204050928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45935.286204050928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45935.286204050928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45935.286204050928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45935.286204050928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45935.286204050928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45935.286204050928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45935.286204050928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45935.286204050928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45935.286204050928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45935.286204050928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45935.286204050928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45935.286204050928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45935.286204050928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45935.286204050928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45935.286204050928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45935.286204050928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45935.286204050928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45935.286204050928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45935.286204050928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45935.286204050928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45935.286204050928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45935.286204050928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45935.286204050928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45935.286204050928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45935.286204050928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45935.286204050928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45935.286204050928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45935.286204050928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ref="G630:G693" ca="1" si="10">IFERROR(NOW()-F630,"-")</f>
        <v>45935.286204050928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45935.286204050928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45935.286204050928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45935.286204050928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45935.286204050928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45935.286204050928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45935.286204050928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45935.286204050928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45935.286204050928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45935.286204050928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45935.286204050928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45935.286204050928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45935.286204050928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45935.286204050928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45935.286204050928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45935.286204050928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45935.286204050928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45935.286204050928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45935.286204050928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45935.286204050928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45935.286204050928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45935.286204050928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45935.286204050928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45935.286204050928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45935.286204050928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45935.286204050928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45935.286204050928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45935.286204050928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45935.286204050928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45935.286204050928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45935.286204050928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45935.286204050928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45935.286204050928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45935.286204050928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45935.286204050928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45935.286204050928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45935.286204050928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45935.286204050928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45935.286204050928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45935.286204050928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45935.286204050928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45935.286204050928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45935.286204050928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45935.286204050928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45935.286204050928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45935.286204050928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45935.286204050928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45935.286204050928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45935.286204050928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45935.286204050928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45935.286204050928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45935.286204050928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45935.286204050928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45935.286204050928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45935.286204050928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45935.286204050928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45935.286204050928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45935.286204050928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45935.286204050928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45935.286204050928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45935.286204050928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45935.286204050928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45935.286204050928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45935.286204050928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ref="G694:G757" ca="1" si="11">IFERROR(NOW()-F694,"-")</f>
        <v>45935.286204050928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45935.286204050928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45935.286204050928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45935.286204050928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45935.286204050928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45935.286204050928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45935.286204050928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45935.286204050928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45935.286204050928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45935.286204050928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45935.286204050928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45935.286204050928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45935.286204050928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45935.286204050928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45935.286204050928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45935.286204050928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45935.286204050928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45935.286204050928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45935.286204050928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45935.286204050928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45935.286204050928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45935.286204050928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45935.286204050928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45935.286204050928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45935.286204050928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45935.286204050928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45935.286204050928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45935.286204050928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45935.286204050928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45935.286204050928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45935.286204050928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45935.286204050928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45935.286204050928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45935.286204050928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45935.286204050928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45935.286204050928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45935.286204050928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45935.286204050928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45935.286204050928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45935.286204050928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45935.286204050928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45935.286204050928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45935.286204050928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45935.286204050928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45935.286204050928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45935.286204050928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45935.286204050928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45935.286204050928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45935.286204050928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45935.286204050928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45935.286204050928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45935.286204050928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45935.286204050928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45935.286204050928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45935.286204050928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45935.286204050928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45935.286204050928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45935.286204050928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45935.286204050928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45935.286204050928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45935.286204050928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45935.286204050928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45935.286204050928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45935.286204050928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ref="G758:G821" ca="1" si="12">IFERROR(NOW()-F758,"-")</f>
        <v>45935.286204050928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45935.286204050928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45935.286204050928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45935.286204050928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45935.286204050928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45935.286204050928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45935.286204050928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45935.286204050928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45935.286204050928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45935.286204050928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45935.286204050928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45935.286204050928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45935.286204050928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45935.286204050928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45935.286204050928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45935.286204050928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45935.286204050928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45935.286204050928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45935.286204050928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45935.286204050928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45935.286204050928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45935.286204050928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45935.286204050928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45935.286204050928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45935.286204050928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45935.286204050928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45935.286204050928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45935.286204050928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45935.286204050928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45935.286204050928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45935.286204050928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45935.286204050928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45935.286204050928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45935.286204050928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45935.286204050928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45935.286204050928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45935.286204050928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45935.286204050928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45935.286204050928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45935.286204050928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45935.286204050928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45935.286204050928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45935.286204050928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45935.286204050928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45935.286204050928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45935.286204050928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45935.286204050928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45935.286204050928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45935.286204050928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45935.286204050928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45935.286204050928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45935.286204050928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45935.286204050928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45935.286204050928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45935.286204050928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45935.286204050928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45935.286204050928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45935.286204050928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45935.286204050928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45935.286204050928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45935.286204050928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45935.286204050928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45935.286204050928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45935.286204050928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ref="G822:G885" ca="1" si="13">IFERROR(NOW()-F822,"-")</f>
        <v>45935.286204050928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45935.286204050928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45935.286204050928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45935.286204050928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45935.286204050928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45935.286204050928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45935.286204050928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45935.286204050928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45935.286204050928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45935.286204050928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45935.286204050928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45935.286204050928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45935.286204050928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45935.286204050928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45935.286204050928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45935.286204050928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45935.286204050928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45935.286204050928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45935.286204050928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45935.286204050928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45935.286204050928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45935.286204050928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45935.286204050928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45935.286204050928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45935.286204050928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45935.286204050928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45935.286204050928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45935.286204050928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45935.286204050928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45935.286204050928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45935.286204050928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45935.286204050928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45935.286204050928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45935.286204050928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45935.286204050928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45935.286204050928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45935.286204050928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45935.286204050928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45935.286204050928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45935.286204050928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45935.286204050928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45935.286204050928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45935.286204050928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45935.286204050928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45935.286204050928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45935.286204050928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45935.286204050928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45935.286204050928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45935.286204050928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45935.286204050928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45935.286204050928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45935.286204050928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45935.286204050928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45935.286204050928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45935.286204050928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45935.286204050928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45935.286204050928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45935.286204050928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45935.286204050928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45935.286204050928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45935.286204050928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45935.286204050928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45935.286204050928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45935.286204050928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ref="G886:G949" ca="1" si="14">IFERROR(NOW()-F886,"-")</f>
        <v>45935.286204050928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45935.286204050928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45935.286204050928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45935.286204050928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45935.286204050928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45935.286204050928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45935.286204050928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45935.286204050928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45935.286204050928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45935.286204050928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45935.286204050928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45935.286204050928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45935.286204050928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45935.286204050928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45935.286204050928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45935.286204050928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45935.286204050928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45935.286204050928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45935.286204050928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45935.286204050928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45935.286204050928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45935.286204050928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45935.286204050928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45935.286204050928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45935.286204050928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45935.286204050928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45935.286204050928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45935.286204050928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45935.286204050928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45935.286204050928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45935.286204050928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45935.286204050928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45935.286204050928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45935.286204050928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45935.286204050928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45935.286204050928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45935.286204050928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45935.286204050928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45935.286204050928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45935.286204050928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45935.286204050928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45935.286204050928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45935.286204050928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45935.286204050928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45935.286204050928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45935.286204050928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45935.286204050928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45935.286204050928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45935.286204050928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45935.286204050928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45935.286204050928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45935.286204050928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45935.286204050928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45935.286204050928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45935.286204050928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45935.286204050928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45935.286204050928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45935.286204050928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45935.286204050928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45935.286204050928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45935.286204050928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45935.286204050928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45935.286204050928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45935.286204050928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ref="G950:G1013" ca="1" si="15">IFERROR(NOW()-F950,"-")</f>
        <v>45935.286204050928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45935.286204050928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45935.286204050928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45935.286204050928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45935.286204050928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45935.286204050928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45935.286204050928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45935.286204050928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45935.286204050928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45935.286204050928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45935.286204050928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45935.286204050928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45935.286204050928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45935.286204050928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45935.286204050928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45935.286204050928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45935.286204050928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45935.286204050928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45935.286204050928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45935.286204050928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45935.286204050928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45935.286204050928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45935.286204050928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45935.286204050928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45935.286204050928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45935.286204050928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45935.286204050928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45935.286204050928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45935.286204050928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45935.286204050928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45935.286204050928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45935.286204050928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45935.286204050928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45935.286204050928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45935.286204050928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45935.286204050928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45935.286204050928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45935.286204050928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45935.286204050928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45935.286204050928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45935.286204050928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45935.286204050928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45935.286204050928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45935.286204050928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45935.286204050928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45935.286204050928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45935.286204050928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45935.286204050928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45935.286204050928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45935.286204050928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45935.286204050928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45935.286204050928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45935.286204050928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45935.286204050928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45935.286204050928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45935.286204050928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45935.286204050928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45935.286204050928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45935.286204050928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45935.286204050928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45935.286204050928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45935.286204050928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45935.286204050928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45935.286204050928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ref="G1014:G1077" ca="1" si="16">IFERROR(NOW()-F1014,"-")</f>
        <v>45935.286204050928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45935.286204050928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45935.286204050928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45935.286204050928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45935.286204050928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45935.286204050928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45935.286204050928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45935.286204050928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45935.286204050928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45935.286204050928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45935.286204050928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45935.286204050928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45935.286204050928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45935.286204050928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45935.286204050928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45935.286204050928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45935.286204050928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45935.286204050928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45935.286204050928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45935.286204050928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45935.286204050928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45935.286204050928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45935.286204050928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45935.286204050928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45935.286204050928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45935.286204050928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45935.286204050928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45935.286204050928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45935.286204050928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45935.286204050928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45935.286204050928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45935.286204050928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45935.286204050928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45935.286204050928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45935.286204050928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45935.286204050928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45935.286204050928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45935.286204050928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45935.286204050928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45935.286204050928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45935.286204050928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45935.286204050928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45935.286204050928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45935.286204050928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45935.286204050928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45935.286204050928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45935.286204050928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45935.286204050928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45935.286204050928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45935.286204050928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45935.286204050928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45935.286204050928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45935.286204050928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45935.286204050928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45935.286204050928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45935.286204050928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45935.286204050928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45935.286204050928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45935.286204050928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45935.286204050928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45935.286204050928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45935.286204050928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45935.286204050928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45935.286204050928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ref="G1078:G1141" ca="1" si="17">IFERROR(NOW()-F1078,"-")</f>
        <v>45935.286204050928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45935.286204050928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45935.286204050928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45935.286204050928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45935.286204050928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45935.286204050928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45935.286204050928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45935.286204050928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45935.286204050928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45935.286204050928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45935.286204050928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45935.286204050928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45935.286204050928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45935.286204050928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45935.286204050928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45935.286204050928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45935.286204050928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45935.286204050928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45935.286204050928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45935.286204050928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45935.286204050928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45935.286204050928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45935.286204050928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45935.286204050928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45935.286204050928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45935.286204050928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45935.286204050928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45935.286204050928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45935.286204050928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45935.286204050928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45935.286204050928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45935.286204050928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45935.286204050928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45935.286204050928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45935.286204050928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45935.286204050928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45935.286204050928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45935.286204050928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45935.286204050928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45935.286204050928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45935.286204050928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45935.286204050928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45935.286204050928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45935.286204050928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45935.286204050928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45935.286204050928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45935.286204050928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45935.286204050928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45935.286204050928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45935.286204050928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45935.286204050928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45935.286204050928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45935.286204050928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45935.286204050928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45935.286204050928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45935.286204050928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45935.286204050928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45935.286204050928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45935.286204050928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45935.286204050928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45935.286204050928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45935.286204050928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45935.286204050928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45935.286204050928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ref="G1142:G1205" ca="1" si="18">IFERROR(NOW()-F1142,"-")</f>
        <v>45935.286204050928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45935.286204050928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45935.286204050928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45935.286204050928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45935.286204050928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45935.286204050928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45935.286204050928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45935.286204050928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45935.286204050928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45935.286204050928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45935.286204050928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45935.286204050928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45935.286204050928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45935.286204050928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45935.286204050928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45935.286204050928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45935.286204050928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45935.286204050928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45935.286204050928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45935.286204050928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45935.286204050928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45935.286204050928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45935.286204050928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45935.286204050928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45935.286204050928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45935.286204050928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45935.286204050928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45935.286204050928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45935.286204050928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45935.286204050928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45935.286204050928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45935.286204050928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45935.286204050928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45935.286204050928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45935.286204050928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45935.286204050928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45935.286204050928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45935.286204050928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45935.286204050928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45935.286204050928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45935.286204050928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45935.286204050928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45935.286204050928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45935.286204050928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45935.286204050928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45935.286204050928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45935.286204050928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45935.286204050928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45935.286204050928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45935.286204050928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45935.286204050928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45935.286204050928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45935.286204050928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45935.286204050928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45935.286204050928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45935.286204050928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45935.286204050928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45935.286204050928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45935.286204050928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45935.286204050928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45935.286204050928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45935.286204050928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45935.286204050928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45935.286204050928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ref="G1206:G1220" ca="1" si="19">IFERROR(NOW()-F1206,"-")</f>
        <v>45935.286204050928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45935.286204050928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45935.286204050928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45935.286204050928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45935.286204050928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45935.286204050928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45935.286204050928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45935.286204050928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45935.286204050928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45935.286204050928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45935.286204050928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45935.286204050928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45935.286204050928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45935.286204050928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45935.286204050928</v>
      </c>
      <c r="H1220" s="22"/>
      <c r="I1220" s="19" t="str">
        <f>IFERROR(VLOOKUP(D1220,DB!A:F,6,0),"")</f>
        <v/>
      </c>
      <c r="J1220" s="18" t="str">
        <f>IFERROR(VLOOKUP(D1220,DB!A:G,7,0),"")</f>
        <v/>
      </c>
      <c r="K1220" s="50"/>
      <c r="L1220" s="23" t="str">
        <f>IFERROR(VLOOKUP(D1220,DB!A:I,9,0),"")</f>
        <v/>
      </c>
    </row>
  </sheetData>
  <dataValidations count="2">
    <dataValidation allowBlank="1" showInputMessage="1" showErrorMessage="1" sqref="E1" xr:uid="{5914219A-CB83-432D-936A-CC0CB6F3982A}"/>
    <dataValidation type="list" allowBlank="1" showInputMessage="1" showErrorMessage="1" sqref="E2:E122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231.80548645833187</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4.3959262731514173</v>
      </c>
      <c r="H3" s="113">
        <v>45930.847372685188</v>
      </c>
      <c r="I3" s="110" t="str">
        <f>IFERROR(VLOOKUP(D3,DB!A:F,6,0),"")</f>
        <v>SCECO</v>
      </c>
      <c r="J3" s="110" t="str">
        <f>IFERROR(VLOOKUP(D3,DB!A:G,7,0),"")</f>
        <v>In progress</v>
      </c>
      <c r="K3" s="115" t="s">
        <v>39062</v>
      </c>
      <c r="L3" s="107" t="str">
        <f>IFERROR(VLOOKUP(D3,DB!A:I,9,0),"")</f>
        <v>Latis</v>
      </c>
    </row>
    <row r="4" spans="1:16" ht="15" customHeight="1">
      <c r="A4" s="110" t="s">
        <v>39063</v>
      </c>
      <c r="B4" s="110" t="str">
        <f>IFERROR(VLOOKUP(D4,DB!A:K,11,0),"")</f>
        <v>R4</v>
      </c>
      <c r="C4" s="111">
        <v>3</v>
      </c>
      <c r="D4" s="107" t="s">
        <v>36308</v>
      </c>
      <c r="E4" s="112" t="s">
        <v>39045</v>
      </c>
      <c r="F4" s="113">
        <v>45934.702430555553</v>
      </c>
      <c r="G4" s="114">
        <f ca="1">IFERROR(NOW()-F4,"")</f>
        <v>0.5837734953747713</v>
      </c>
      <c r="H4" s="113">
        <v>45934.712175925924</v>
      </c>
      <c r="I4" s="110" t="str">
        <f>IFERROR(VLOOKUP(D4,DB!A:F,6,0),"")</f>
        <v>Generator-SG</v>
      </c>
      <c r="J4" s="110" t="str">
        <f>IFERROR(VLOOKUP(D4,DB!A:G,7,0),"")</f>
        <v>Dead</v>
      </c>
      <c r="K4" s="115" t="s">
        <v>39064</v>
      </c>
      <c r="L4" s="107" t="str">
        <f>IFERROR(VLOOKUP(D4,DB!A:I,9,0),"")</f>
        <v>Latis</v>
      </c>
    </row>
    <row r="5" spans="1:16" ht="31.5" customHeight="1">
      <c r="A5" s="110" t="s">
        <v>39065</v>
      </c>
      <c r="B5" s="110" t="str">
        <f>IFERROR(VLOOKUP(D5,DB!A:K,11,0),"")</f>
        <v>R4</v>
      </c>
      <c r="C5" s="111">
        <v>1</v>
      </c>
      <c r="D5" s="107" t="s">
        <v>27578</v>
      </c>
      <c r="E5" s="112" t="s">
        <v>38964</v>
      </c>
      <c r="F5" s="113">
        <v>45934.845833333333</v>
      </c>
      <c r="G5" s="114">
        <f ca="1">IFERROR(NOW()-F5,"")</f>
        <v>0.44037071759521496</v>
      </c>
      <c r="H5" s="113">
        <v>45934.813009259262</v>
      </c>
      <c r="I5" s="110" t="str">
        <f>IFERROR(VLOOKUP(D5,DB!A:F,6,0),"")</f>
        <v>SCECO</v>
      </c>
      <c r="J5" s="110" t="str">
        <f>IFERROR(VLOOKUP(D5,DB!A:G,7,0),"")</f>
        <v>Dead</v>
      </c>
      <c r="K5" s="115" t="s">
        <v>39066</v>
      </c>
      <c r="L5" s="107" t="str">
        <f>IFERROR(VLOOKUP(D5,DB!A:I,9,0),"")</f>
        <v>Latis</v>
      </c>
    </row>
    <row r="6" spans="1:16" ht="15" customHeight="1">
      <c r="A6" s="110" t="s">
        <v>39067</v>
      </c>
      <c r="B6" s="110" t="str">
        <f>IFERROR(VLOOKUP(D6,DB!A:K,11,0),"")</f>
        <v>R4</v>
      </c>
      <c r="C6" s="111">
        <v>1</v>
      </c>
      <c r="D6" s="107" t="s">
        <v>34306</v>
      </c>
      <c r="E6" s="112" t="s">
        <v>38964</v>
      </c>
      <c r="F6" s="113">
        <v>45934.995312500003</v>
      </c>
      <c r="G6" s="114">
        <f ca="1">IFERROR(NOW()-F6,"")</f>
        <v>0.29089155092515284</v>
      </c>
      <c r="H6" s="113">
        <v>45934.989328703705</v>
      </c>
      <c r="I6" s="110" t="str">
        <f>IFERROR(VLOOKUP(D6,DB!A:F,6,0),"")</f>
        <v>SCECO</v>
      </c>
      <c r="J6" s="110" t="str">
        <f>IFERROR(VLOOKUP(D6,DB!A:G,7,0),"")</f>
        <v>Dead</v>
      </c>
      <c r="K6" s="115" t="s">
        <v>39068</v>
      </c>
      <c r="L6" s="107" t="str">
        <f>IFERROR(VLOOKUP(D6,DB!A:I,9,0),"")</f>
        <v>Latis</v>
      </c>
    </row>
    <row r="7" spans="1:16" ht="15" customHeight="1">
      <c r="A7" s="110" t="s">
        <v>39069</v>
      </c>
      <c r="B7" s="110" t="str">
        <f>IFERROR(VLOOKUP(D7,DB!A:K,11,0),"")</f>
        <v>R4</v>
      </c>
      <c r="C7" s="111">
        <v>2</v>
      </c>
      <c r="D7" s="107" t="s">
        <v>25891</v>
      </c>
      <c r="E7" s="112" t="s">
        <v>38964</v>
      </c>
      <c r="F7" s="113">
        <v>45935.156944444447</v>
      </c>
      <c r="G7" s="114">
        <f ca="1">IFERROR(NOW()-F7,"")</f>
        <v>0.12925960648135515</v>
      </c>
      <c r="H7" s="113">
        <v>45935.07104166667</v>
      </c>
      <c r="I7" s="110" t="str">
        <f>IFERROR(VLOOKUP(D7,DB!A:F,6,0),"")</f>
        <v>Generator-SG</v>
      </c>
      <c r="J7" s="110" t="str">
        <f>IFERROR(VLOOKUP(D7,DB!A:G,7,0),"")</f>
        <v>Good</v>
      </c>
      <c r="K7" s="115" t="s">
        <v>39070</v>
      </c>
      <c r="L7" s="107" t="str">
        <f>IFERROR(VLOOKUP(D7,DB!A:I,9,0),"")</f>
        <v>Latis</v>
      </c>
    </row>
    <row r="8" spans="1:16" ht="15" customHeight="1">
      <c r="A8" s="110" t="s">
        <v>39071</v>
      </c>
      <c r="B8" s="110" t="str">
        <f>IFERROR(VLOOKUP(D8,DB!A:K,11,0),"")</f>
        <v>R4</v>
      </c>
      <c r="C8" s="111">
        <v>1</v>
      </c>
      <c r="D8" s="107" t="s">
        <v>35912</v>
      </c>
      <c r="E8" s="112" t="s">
        <v>38964</v>
      </c>
      <c r="F8" s="113"/>
      <c r="G8" s="114">
        <f ca="1">IFERROR(NOW()-F8,"")</f>
        <v>45935.286204050928</v>
      </c>
      <c r="H8" s="113">
        <v>45935.157523148147</v>
      </c>
      <c r="I8" s="110" t="str">
        <f>IFERROR(VLOOKUP(D8,DB!A:F,6,0),"")</f>
        <v>Generator-SG</v>
      </c>
      <c r="J8" s="110" t="str">
        <f>IFERROR(VLOOKUP(D8,DB!A:G,7,0),"")</f>
        <v>Dead</v>
      </c>
      <c r="K8" s="115" t="s">
        <v>39072</v>
      </c>
      <c r="L8" s="107" t="str">
        <f>IFERROR(VLOOKUP(D8,DB!A:I,9,0),"")</f>
        <v>Latis</v>
      </c>
    </row>
    <row r="9" spans="1:16" ht="15" customHeight="1">
      <c r="A9" s="110" t="s">
        <v>39073</v>
      </c>
      <c r="B9" s="110" t="str">
        <f>IFERROR(VLOOKUP(D9,DB!A:K,11,0),"")</f>
        <v>R4</v>
      </c>
      <c r="C9" s="111">
        <v>1</v>
      </c>
      <c r="D9" s="107" t="s">
        <v>34180</v>
      </c>
      <c r="E9" s="112" t="s">
        <v>38964</v>
      </c>
      <c r="F9" s="113">
        <v>45935.215810185182</v>
      </c>
      <c r="G9" s="114">
        <f ca="1">IFERROR(NOW()-F9,"")</f>
        <v>7.0393865746154916E-2</v>
      </c>
      <c r="H9" s="113">
        <v>45935.209687499999</v>
      </c>
      <c r="I9" s="110" t="str">
        <f>IFERROR(VLOOKUP(D9,DB!A:F,6,0),"")</f>
        <v>SCECO</v>
      </c>
      <c r="J9" s="110" t="str">
        <f>IFERROR(VLOOKUP(D9,DB!A:G,7,0),"")</f>
        <v>Dead</v>
      </c>
      <c r="K9" s="115" t="s">
        <v>39074</v>
      </c>
      <c r="L9" s="107" t="str">
        <f>IFERROR(VLOOKUP(D9,DB!A:I,9,0),"")</f>
        <v>Latis</v>
      </c>
    </row>
    <row r="10" spans="1:16" ht="15" customHeight="1">
      <c r="A10" s="110"/>
      <c r="B10" s="110" t="str">
        <f>IFERROR(VLOOKUP(D10,DB!A:K,11,0),"")</f>
        <v/>
      </c>
      <c r="C10" s="111"/>
      <c r="D10" s="107"/>
      <c r="E10" s="112"/>
      <c r="F10" s="113"/>
      <c r="G10" s="114">
        <f ca="1">IFERROR(NOW()-F10,"")</f>
        <v>45935.286204050928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45935.286204050928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45935.286204050928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45935.286204050928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45935.286204050928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45935.286204050928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45935.286204050928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45935.286204050928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45935.286204050928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45935.286204050928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45935.286204050928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45935.286204050928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45935.286204050928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45935.286204050928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45935.286204050928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45935.286204050928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45935.286204050928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45935.286204050928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45935.286204050928</v>
      </c>
      <c r="H28" s="113"/>
      <c r="I28" s="110" t="str">
        <f>IFERROR(VLOOKUP(D28,DB!A:F,6,0),"")</f>
        <v/>
      </c>
      <c r="J28" s="110" t="str">
        <f>IFERROR(VLOOKUP(D28,DB!A:G,7,0),"")</f>
        <v/>
      </c>
      <c r="K28" s="115"/>
      <c r="L28" s="107" t="str">
        <f>IFERROR(VLOOKUP(D28,DB!A:I,9,0),"")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8" sqref="K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39075</v>
      </c>
      <c r="B2" s="37" t="str">
        <f>IFERROR(VLOOKUP(D2,DB!A:K,11,0),"")</f>
        <v>R5</v>
      </c>
      <c r="C2" s="37">
        <v>3</v>
      </c>
      <c r="D2" s="37" t="s">
        <v>36000</v>
      </c>
      <c r="E2" s="37" t="s">
        <v>38964</v>
      </c>
      <c r="F2" s="38">
        <v>45891.832060185188</v>
      </c>
      <c r="G2" s="39">
        <f t="shared" ref="G2" ca="1" si="0">IFERROR(NOW()-F2,"-")</f>
        <v>43.454143865739752</v>
      </c>
      <c r="H2" s="38">
        <v>45891.790393518517</v>
      </c>
      <c r="I2" s="37" t="str">
        <f>IFERROR(VLOOKUP(D2,DB!A:F,6,0),"")</f>
        <v>Generator-SG</v>
      </c>
      <c r="J2" s="37" t="str">
        <f>IFERROR(VLOOKUP(D2,DB!A:G,7,0),"")</f>
        <v>Vandalized</v>
      </c>
      <c r="K2" s="37" t="s">
        <v>39076</v>
      </c>
      <c r="L2" s="37" t="str">
        <f>IFERROR(VLOOKUP(D2,DB!A:I,9,0),"")</f>
        <v>Latis</v>
      </c>
      <c r="M2" s="136"/>
    </row>
    <row r="3" spans="1:13" ht="30.75">
      <c r="A3" s="37" t="s">
        <v>39077</v>
      </c>
      <c r="B3" s="37" t="str">
        <f>IFERROR(VLOOKUP(D3,DB!A:K,11,0),"")</f>
        <v>R5</v>
      </c>
      <c r="C3" s="37">
        <v>1</v>
      </c>
      <c r="D3" s="37" t="s">
        <v>31295</v>
      </c>
      <c r="E3" s="37" t="s">
        <v>39045</v>
      </c>
      <c r="F3" s="38">
        <v>45926.188877314817</v>
      </c>
      <c r="G3" s="39">
        <f ca="1">IFERROR(NOW()-F3,"-")</f>
        <v>9.0973267361114267</v>
      </c>
      <c r="H3" s="38">
        <v>45926.158159722225</v>
      </c>
      <c r="I3" s="37" t="str">
        <f>IFERROR(VLOOKUP(D3,DB!A:F,6,0),"")</f>
        <v>SCECO</v>
      </c>
      <c r="J3" s="37" t="str">
        <f>IFERROR(VLOOKUP(D3,DB!A:G,7,0),"")</f>
        <v>Good</v>
      </c>
      <c r="K3" s="37" t="s">
        <v>39078</v>
      </c>
      <c r="L3" s="37" t="str">
        <f>IFERROR(VLOOKUP(D3,DB!A:I,9,0),"")</f>
        <v>Latis</v>
      </c>
      <c r="M3" s="136"/>
    </row>
    <row r="4" spans="1:13" ht="15">
      <c r="A4" s="37" t="s">
        <v>39079</v>
      </c>
      <c r="B4" s="37" t="str">
        <f>IFERROR(VLOOKUP(D4,DB!A:K,11,0),"")</f>
        <v>R5</v>
      </c>
      <c r="C4" s="37">
        <v>1</v>
      </c>
      <c r="D4" s="37" t="s">
        <v>35936</v>
      </c>
      <c r="E4" s="37" t="s">
        <v>38964</v>
      </c>
      <c r="F4" s="38">
        <v>45934.852303240739</v>
      </c>
      <c r="G4" s="39">
        <f ca="1">IFERROR(NOW()-F4,"-")</f>
        <v>0.43390081018878845</v>
      </c>
      <c r="H4" s="38">
        <v>45934.846458333333</v>
      </c>
      <c r="I4" s="37" t="str">
        <f>IFERROR(VLOOKUP(D4,DB!A:F,6,0),"")</f>
        <v>Generator-SG</v>
      </c>
      <c r="J4" s="37" t="str">
        <f>IFERROR(VLOOKUP(D4,DB!A:G,7,0),"")</f>
        <v>Vandalized</v>
      </c>
      <c r="K4" s="37" t="s">
        <v>39080</v>
      </c>
      <c r="L4" s="37" t="str">
        <f>IFERROR(VLOOKUP(D4,DB!A:I,9,0),"")</f>
        <v>Latis</v>
      </c>
      <c r="M4" s="136"/>
    </row>
    <row r="5" spans="1:13" ht="15">
      <c r="A5" s="37"/>
      <c r="B5" s="37" t="str">
        <f>IFERROR(VLOOKUP(D5,DB!A:K,11,0),"")</f>
        <v/>
      </c>
      <c r="C5" s="37"/>
      <c r="D5" s="37"/>
      <c r="E5" s="37"/>
      <c r="F5" s="38"/>
      <c r="G5" s="39">
        <f ca="1">IFERROR(NOW()-F5,"-")</f>
        <v>45935.286204050928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45935.286204050928</v>
      </c>
      <c r="H6" s="38"/>
      <c r="I6" s="37" t="str">
        <f>IFERROR(VLOOKUP(D6,DB!A:F,6,0),"")</f>
        <v/>
      </c>
      <c r="J6" s="37" t="str">
        <f>IFERROR(VLOOKUP(D6,DB!A:G,7,0),"")</f>
        <v/>
      </c>
      <c r="K6" s="37"/>
      <c r="L6" s="37" t="str">
        <f>IFERROR(VLOOKUP(D6,DB!A:I,9,0),"")</f>
        <v/>
      </c>
      <c r="M6" s="136"/>
    </row>
    <row r="7" spans="1:13" ht="15.75">
      <c r="A7" s="37"/>
      <c r="B7" s="37" t="str">
        <f>IFERROR(VLOOKUP(D7,DB!A:K,11,0),"")</f>
        <v/>
      </c>
      <c r="C7" s="37"/>
      <c r="D7" s="141"/>
      <c r="E7" s="37"/>
      <c r="F7" s="38"/>
      <c r="G7" s="39">
        <f ca="1">IFERROR(NOW()-F7,"-")</f>
        <v>45935.286204050928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45935.286204050928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45935.286204050928</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45935.286204050928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45935.286204050928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45935.286204050928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45935.286204050928</v>
      </c>
      <c r="H13" s="38"/>
      <c r="I13" s="37" t="str">
        <f>IFERROR(VLOOKUP(D13,DB!A:F,6,0),"")</f>
        <v/>
      </c>
      <c r="J13" s="37" t="str">
        <f>IFERROR(VLOOKUP(D13,DB!A:G,7,0),"")</f>
        <v/>
      </c>
      <c r="K13" s="37"/>
      <c r="L13" s="37" t="str">
        <f>IFERROR(VLOOKUP(D13,DB!A:I,9,0),"")</f>
        <v/>
      </c>
      <c r="M13" s="136"/>
    </row>
    <row r="14" spans="1:13" ht="15">
      <c r="A14" s="92"/>
      <c r="B14" s="92" t="str">
        <f>IFERROR(VLOOKUP(D14,DB!A:K,11,0),"")</f>
        <v/>
      </c>
      <c r="C14" s="92"/>
      <c r="D14" s="92"/>
      <c r="E14" s="92"/>
      <c r="F14" s="134"/>
      <c r="G14" s="135">
        <f ca="1">IFERROR(NOW()-F14,"-")</f>
        <v>45935.286204050928</v>
      </c>
      <c r="H14" s="134"/>
      <c r="I14" s="92" t="str">
        <f>IFERROR(VLOOKUP(D14,DB!A:F,6,0),"")</f>
        <v/>
      </c>
      <c r="J14" s="92" t="str">
        <f>IFERROR(VLOOKUP(D14,DB!A:G,7,0),"")</f>
        <v/>
      </c>
      <c r="K14" s="92"/>
      <c r="L14" s="92" t="str">
        <f>IFERROR(VLOOKUP(D14,DB!A:I,9,0),"")</f>
        <v/>
      </c>
      <c r="M14" s="136"/>
    </row>
    <row r="15" spans="1:13" ht="15">
      <c r="A15" s="37"/>
      <c r="B15" s="37" t="str">
        <f>IFERROR(VLOOKUP(D15,DB!A:K,11,0),"")</f>
        <v/>
      </c>
      <c r="C15" s="37"/>
      <c r="D15" s="37"/>
      <c r="E15" s="37"/>
      <c r="F15" s="38"/>
      <c r="G15" s="39">
        <f ca="1">IFERROR(NOW()-F15,"-")</f>
        <v>45935.286204050928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45935.286204050928</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45935.286204050928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45935.286204050928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45935.286204050928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45935.286204050928</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45935.286204050928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45935.286204050928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45935.286204050928</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45935.286204050928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45935.286204050928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45935.286204050928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45935.286204050928</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45935.286204050928</v>
      </c>
      <c r="H28" s="38"/>
      <c r="I28" s="37" t="str">
        <f>IFERROR(VLOOKUP(D28,DB!A:F,6,0),"")</f>
        <v/>
      </c>
      <c r="J28" s="37" t="str">
        <f>IFERROR(VLOOKUP(D28,DB!A:G,7,0),"")</f>
        <v/>
      </c>
      <c r="K28" s="37"/>
      <c r="L28" s="37" t="str">
        <f>IFERROR(VLOOKUP(D28,DB!A:I,9,0),"")</f>
        <v/>
      </c>
      <c r="M28" s="136"/>
    </row>
    <row r="29" spans="1:13" ht="15">
      <c r="A29" s="37"/>
      <c r="B29" s="37" t="str">
        <f>IFERROR(VLOOKUP(D29,DB!A:K,11,0),"")</f>
        <v/>
      </c>
      <c r="C29" s="37"/>
      <c r="D29"/>
      <c r="E29" s="37"/>
      <c r="F29" s="38"/>
      <c r="G29" s="39">
        <f ca="1">IFERROR(NOW()-F29,"-")</f>
        <v>45935.286204050928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45935.286204050928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45935.286204050928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45935.286204050928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45935.286204050928</v>
      </c>
      <c r="H33" s="38"/>
      <c r="I33" s="37" t="str">
        <f>IFERROR(VLOOKUP(D33,DB!A:F,6,0),"")</f>
        <v/>
      </c>
      <c r="J33" s="37" t="str">
        <f>IFERROR(VLOOKUP(D33,DB!A:G,7,0),"")</f>
        <v/>
      </c>
      <c r="K33" s="37"/>
      <c r="L33" s="37" t="str">
        <f>IFERROR(VLOOKUP(D33,DB!A:I,9,0),"")</f>
        <v/>
      </c>
      <c r="M33" s="136"/>
    </row>
    <row r="34" spans="1:13" ht="15">
      <c r="A34" s="37"/>
      <c r="B34" s="37" t="str">
        <f>IFERROR(VLOOKUP(D34,DB!A:K,11,0),"")</f>
        <v/>
      </c>
      <c r="C34" s="37"/>
      <c r="D34"/>
      <c r="E34" s="37"/>
      <c r="F34" s="38"/>
      <c r="G34" s="39">
        <f ca="1">IFERROR(NOW()-F34,"-")</f>
        <v>45935.286204050928</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45935.286204050928</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45935.286204050928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45935.286204050928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45935.286204050928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45935.286204050928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45935.286204050928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45935.286204050928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45935.286204050928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45935.286204050928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45935.286204050928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45935.286204050928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45935.286204050928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45935.286204050928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45935.286204050928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45935.286204050928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45935.286204050928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45935.286204050928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45935.286204050928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45935.286204050928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45935.286204050928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45935.286204050928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45935.286204050928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45935.286204050928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45935.286204050928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45935.286204050928</v>
      </c>
      <c r="H59" s="38"/>
      <c r="I59" s="37" t="str">
        <f>IFERROR(VLOOKUP(D59,DB!A:F,6,0),"")</f>
        <v/>
      </c>
      <c r="J59" s="37" t="str">
        <f>IFERROR(VLOOKUP(D59,DB!A:G,7,0),"")</f>
        <v/>
      </c>
      <c r="K59" s="37"/>
      <c r="L59" s="37" t="str">
        <f>IFERROR(VLOOKUP(D59,DB!A:I,9,0),"")</f>
        <v/>
      </c>
      <c r="M59" s="136"/>
    </row>
    <row r="60" spans="1:13" ht="15">
      <c r="A60" s="92"/>
      <c r="B60" s="92" t="str">
        <f>IFERROR(VLOOKUP(D60,DB!A:K,11,0),"")</f>
        <v/>
      </c>
      <c r="C60" s="92"/>
      <c r="D60" s="92"/>
      <c r="E60" s="92"/>
      <c r="F60" s="134"/>
      <c r="G60" s="135">
        <f ca="1">IFERROR(NOW()-F60,"-")</f>
        <v>45935.286204050928</v>
      </c>
      <c r="H60" s="134"/>
      <c r="I60" s="92" t="str">
        <f>IFERROR(VLOOKUP(D60,DB!A:F,6,0),"")</f>
        <v/>
      </c>
      <c r="J60" s="92" t="str">
        <f>IFERROR(VLOOKUP(D60,DB!A:G,7,0),"")</f>
        <v/>
      </c>
      <c r="K60" s="92"/>
      <c r="L60" s="92" t="str">
        <f>IFERROR(VLOOKUP(D60,DB!A:I,9,0),"")</f>
        <v/>
      </c>
      <c r="M60" s="136"/>
    </row>
    <row r="61" spans="1:13" ht="15">
      <c r="A61" s="92"/>
      <c r="B61" s="92" t="str">
        <f>IFERROR(VLOOKUP(D61,DB!A:K,11,0),"")</f>
        <v/>
      </c>
      <c r="C61" s="92"/>
      <c r="D61" s="92"/>
      <c r="E61" s="92"/>
      <c r="F61" s="134"/>
      <c r="G61" s="135">
        <f ca="1">IFERROR(NOW()-F61,"-")</f>
        <v>45935.286204050928</v>
      </c>
      <c r="H61" s="134"/>
      <c r="I61" s="92" t="str">
        <f>IFERROR(VLOOKUP(D61,DB!A:F,6,0),"")</f>
        <v/>
      </c>
      <c r="J61" s="92" t="str">
        <f>IFERROR(VLOOKUP(D61,DB!A:G,7,0),"")</f>
        <v/>
      </c>
      <c r="K61" s="92"/>
      <c r="L61" s="92" t="str">
        <f>IFERROR(VLOOKUP(D61,DB!A:I,9,0),"")</f>
        <v/>
      </c>
    </row>
    <row r="62" spans="1:13" ht="15">
      <c r="A62" s="37"/>
      <c r="B62" s="37" t="str">
        <f>IFERROR(VLOOKUP(D62,DB!A:K,11,0),"")</f>
        <v/>
      </c>
      <c r="C62" s="37"/>
      <c r="D62" s="37"/>
      <c r="E62" s="37"/>
      <c r="F62" s="38"/>
      <c r="G62" s="39">
        <f ca="1">IFERROR(NOW()-F62,"-")</f>
        <v>45935.286204050928</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45935.286204050928</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45935.286204050928</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45935.286204050928</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45935.286204050928</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45935.286204050928</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45935.286204050928</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45935.286204050928</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45935.286204050928</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45935.286204050928</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45935.286204050928</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45935.286204050928</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45935.286204050928</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45935.286204050928</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45935.286204050928</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45935.286204050928</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45935.286204050928</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45935.286204050928</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45935.286204050928</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45935.286204050928</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45935.286204050928</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45935.286204050928</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45935.286204050928</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45935.286204050928</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45935.286204050928</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45935.286204050928</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45935.286204050928</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45935.286204050928</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45935.286204050928</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45935.286204050928</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45935.286204050928</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45935.286204050928</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45935.286204050928</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45935.286204050928</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45935.286204050928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45935.286204050928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45935.286204050928</v>
      </c>
      <c r="H98" s="38"/>
      <c r="I98" s="37" t="str">
        <f>IFERROR(VLOOKUP(D98,DB!A:F,6,0),"")</f>
        <v/>
      </c>
      <c r="J98" s="37" t="str">
        <f>IFERROR(VLOOKUP(D98,DB!A:G,7,0),"")</f>
        <v/>
      </c>
      <c r="K98" s="37"/>
      <c r="L98" s="37" t="str">
        <f>IFERROR(VLOOKUP(D98,DB!A:I,9,0),"")</f>
        <v/>
      </c>
    </row>
    <row r="99" spans="1:12" ht="15">
      <c r="A99" s="92"/>
      <c r="B99" s="92" t="str">
        <f>IFERROR(VLOOKUP(D99,DB!A:K,11,0),"")</f>
        <v/>
      </c>
      <c r="C99" s="92"/>
      <c r="D99" s="92"/>
      <c r="E99" s="92"/>
      <c r="F99" s="134"/>
      <c r="G99" s="135">
        <f ca="1">IFERROR(NOW()-F99,"-")</f>
        <v>45935.286204050928</v>
      </c>
      <c r="H99" s="134"/>
      <c r="I99" s="92" t="str">
        <f>IFERROR(VLOOKUP(D99,DB!A:F,6,0),"")</f>
        <v/>
      </c>
      <c r="J99" s="92" t="str">
        <f>IFERROR(VLOOKUP(D99,DB!A:G,7,0),"")</f>
        <v/>
      </c>
      <c r="K99" s="92"/>
      <c r="L99" s="92" t="str">
        <f>IFERROR(VLOOKUP(D99,DB!A:I,9,0),"")</f>
        <v/>
      </c>
    </row>
    <row r="100" spans="1:12" ht="15">
      <c r="A100" s="37"/>
      <c r="B100" s="37" t="str">
        <f>IFERROR(VLOOKUP(D100,DB!A:K,11,0),"")</f>
        <v/>
      </c>
      <c r="C100" s="37"/>
      <c r="D100" s="37"/>
      <c r="E100" s="37"/>
      <c r="F100" s="38"/>
      <c r="G100" s="39">
        <f ca="1">IFERROR(NOW()-F100,"-")</f>
        <v>45935.286204050928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45935.286204050928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45935.286204050928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45935.286204050928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45935.286204050928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45935.286204050928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45935.286204050928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45935.286204050928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45935.286204050928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45935.286204050928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45935.286204050928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45935.286204050928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45935.286204050928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45935.286204050928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45935.286204050928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45935.286204050928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45935.286204050928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45935.286204050928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45935.286204050928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45935.286204050928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45935.286204050928</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45935.286204050928</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45935.286204050928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45935.286204050928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45935.286204050928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45935.286204050928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45935.286204050928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45935.286204050928</v>
      </c>
      <c r="H127" s="38"/>
      <c r="I127" s="37" t="str">
        <f>IFERROR(VLOOKUP(D127,DB!A:F,6,0),"")</f>
        <v/>
      </c>
      <c r="J127" s="37" t="str">
        <f>IFERROR(VLOOKUP(D127,DB!A:G,7,0),"")</f>
        <v/>
      </c>
      <c r="K127" s="37"/>
      <c r="L127" s="37" t="str">
        <f>IFERROR(VLOOKUP(D127,DB!A:I,9,0),"")</f>
        <v/>
      </c>
    </row>
    <row r="128" spans="1:12" ht="15">
      <c r="A128" s="92"/>
      <c r="B128" s="92" t="str">
        <f>IFERROR(VLOOKUP(D128,DB!A:K,11,0),"")</f>
        <v/>
      </c>
      <c r="C128" s="92"/>
      <c r="D128" s="92"/>
      <c r="E128" s="92"/>
      <c r="F128" s="134"/>
      <c r="G128" s="135">
        <f ca="1">IFERROR(NOW()-F128,"-")</f>
        <v>45935.286204050928</v>
      </c>
      <c r="H128" s="134"/>
      <c r="I128" s="92" t="str">
        <f>IFERROR(VLOOKUP(D128,DB!A:F,6,0),"")</f>
        <v/>
      </c>
      <c r="J128" s="92" t="str">
        <f>IFERROR(VLOOKUP(D128,DB!A:G,7,0),"")</f>
        <v/>
      </c>
      <c r="K128" s="92"/>
      <c r="L128" s="92" t="str">
        <f>IFERROR(VLOOKUP(D128,DB!A:I,9,0),"")</f>
        <v/>
      </c>
    </row>
    <row r="129" spans="1:12" ht="15">
      <c r="A129" s="37"/>
      <c r="B129" s="37" t="str">
        <f>IFERROR(VLOOKUP(D129,DB!A:K,11,0),"")</f>
        <v/>
      </c>
      <c r="C129" s="37"/>
      <c r="D129" s="37"/>
      <c r="E129" s="37"/>
      <c r="F129" s="38"/>
      <c r="G129" s="39">
        <f ca="1">IFERROR(NOW()-F129,"-")</f>
        <v>45935.286204050928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45935.286204050928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45935.286204050928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45935.286204050928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45935.286204050928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45935.286204050928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45935.286204050928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45935.286204050928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45935.286204050928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45935.286204050928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45935.286204050928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45935.286204050928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45935.286204050928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45935.286204050928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45935.286204050928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45935.286204050928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45935.286204050928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45935.286204050928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45935.286204050928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45935.286204050928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45935.286204050928</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45935.286204050928</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45935.286204050928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45935.286204050928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45935.286204050928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45935.286204050928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45935.286204050928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45935.286204050928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45935.286204050928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45935.286204050928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45935.286204050928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45935.286204050928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45935.286204050928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45935.286204050928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45935.286204050928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45935.286204050928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45935.286204050928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45935.286204050928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45935.286204050928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45935.286204050928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45935.286204050928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45935.286204050928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45935.286204050928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45935.286204050928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45935.286204050928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45935.286204050928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45935.286204050928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45935.286204050928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45935.286204050928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45935.286204050928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45935.286204050928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45935.286204050928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45935.286204050928</v>
      </c>
      <c r="H181" s="38"/>
      <c r="I181" s="37" t="str">
        <f>IFERROR(VLOOKUP(D181,DB!A:F,6,0),"")</f>
        <v/>
      </c>
      <c r="J181" s="37" t="str">
        <f>IFERROR(VLOOKUP(D181,DB!A:G,7,0),"")</f>
        <v/>
      </c>
      <c r="K181" s="37"/>
      <c r="L181" s="37" t="str">
        <f>IFERROR(VLOOKUP(D181,DB!A:I,9,0),"")</f>
        <v/>
      </c>
    </row>
    <row r="182" spans="1:12" ht="15">
      <c r="A182" s="92"/>
      <c r="B182" s="92" t="str">
        <f>IFERROR(VLOOKUP(D182,DB!A:K,11,0),"")</f>
        <v/>
      </c>
      <c r="C182" s="92"/>
      <c r="D182" s="92"/>
      <c r="E182" s="92"/>
      <c r="F182" s="134"/>
      <c r="G182" s="135">
        <f ca="1">IFERROR(NOW()-F182,"-")</f>
        <v>45935.286204050928</v>
      </c>
      <c r="H182" s="134"/>
      <c r="I182" s="92" t="str">
        <f>IFERROR(VLOOKUP(D182,DB!A:F,6,0),"")</f>
        <v/>
      </c>
      <c r="J182" s="92" t="str">
        <f>IFERROR(VLOOKUP(D182,DB!A:G,7,0),"")</f>
        <v/>
      </c>
      <c r="K182" s="92"/>
      <c r="L182" s="92" t="str">
        <f>IFERROR(VLOOKUP(D182,DB!A:I,9,0),"")</f>
        <v/>
      </c>
    </row>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7" ht="15"/>
    <row r="438" ht="15"/>
    <row r="439" ht="15"/>
    <row r="440" ht="15"/>
    <row r="441" ht="15"/>
    <row r="442" ht="15"/>
    <row r="443" ht="15"/>
    <row r="444" ht="15"/>
    <row r="445" ht="15"/>
    <row r="446" ht="15"/>
    <row r="447" ht="15"/>
    <row r="448" ht="15"/>
    <row r="449" ht="15"/>
    <row r="450" ht="15"/>
    <row r="452" ht="15"/>
    <row r="453" ht="15"/>
    <row r="454" ht="15"/>
    <row r="455" ht="15"/>
    <row r="456" ht="15"/>
    <row r="457" ht="15"/>
    <row r="459" ht="15"/>
    <row r="460" ht="15"/>
    <row r="461" ht="15"/>
    <row r="462" ht="15"/>
    <row r="463" ht="15"/>
    <row r="464" ht="15"/>
    <row r="465" ht="15"/>
    <row r="466"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1" ht="15"/>
    <row r="502" ht="15"/>
    <row r="503" ht="15"/>
    <row r="504" ht="15"/>
    <row r="505" ht="15"/>
    <row r="506" ht="15"/>
    <row r="507" ht="15"/>
    <row r="508" ht="15"/>
    <row r="509" ht="15"/>
    <row r="510" ht="15"/>
    <row r="512" ht="15"/>
    <row r="513" ht="15"/>
    <row r="514" ht="15"/>
    <row r="517" ht="15"/>
    <row r="518" ht="15"/>
    <row r="519" ht="15"/>
    <row r="520"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2" ht="15"/>
    <row r="833" ht="15"/>
    <row r="834" ht="15"/>
    <row r="835" ht="15"/>
    <row r="836" ht="15"/>
    <row r="837" ht="15"/>
    <row r="841" ht="15"/>
    <row r="842" ht="15"/>
    <row r="852" ht="15"/>
    <row r="857" ht="15"/>
    <row r="868" ht="15"/>
    <row r="869" ht="15"/>
    <row r="876" ht="15"/>
    <row r="877" ht="15"/>
    <row r="881" ht="15"/>
    <row r="882" ht="15"/>
    <row r="883" ht="15"/>
    <row r="890" ht="15"/>
    <row r="891" ht="15"/>
    <row r="892" ht="15"/>
    <row r="893" ht="15"/>
    <row r="895" ht="15"/>
    <row r="896" ht="15"/>
    <row r="897" ht="15"/>
    <row r="900" ht="15"/>
    <row r="901" ht="15"/>
    <row r="902" ht="15"/>
    <row r="903" ht="15"/>
    <row r="905" ht="15"/>
    <row r="906" ht="15"/>
    <row r="907" ht="15"/>
    <row r="908" ht="15"/>
    <row r="909" ht="15"/>
    <row r="910" ht="15"/>
    <row r="912" ht="15"/>
    <row r="913" ht="15"/>
    <row r="915" ht="15"/>
    <row r="916" ht="15"/>
    <row r="918" ht="15"/>
    <row r="919" ht="15"/>
    <row r="920" ht="15"/>
    <row r="922" ht="15"/>
    <row r="923" ht="15"/>
    <row r="924" ht="15"/>
    <row r="925" ht="15"/>
    <row r="926" ht="15"/>
    <row r="930" ht="15"/>
    <row r="931" ht="15"/>
    <row r="932" ht="15"/>
    <row r="933" ht="15"/>
    <row r="936" ht="15"/>
    <row r="937" ht="15"/>
    <row r="940" ht="15"/>
    <row r="981" ht="15"/>
    <row r="982" ht="15"/>
    <row r="985" ht="15"/>
    <row r="986" ht="15"/>
    <row r="993" ht="15"/>
    <row r="994" ht="15"/>
    <row r="997" ht="15"/>
    <row r="999" ht="15"/>
    <row r="1001" ht="15"/>
    <row r="1002" ht="15"/>
    <row r="1003" ht="15"/>
    <row r="1006" ht="15"/>
    <row r="1007" ht="15"/>
    <row r="1009" ht="15"/>
    <row r="1012" ht="15"/>
    <row r="1013" ht="15"/>
    <row r="1015" ht="15"/>
    <row r="1016" ht="15"/>
    <row r="1017" ht="15"/>
    <row r="1018" ht="15"/>
    <row r="1019" ht="15"/>
    <row r="1022" ht="15"/>
    <row r="1023" ht="15"/>
    <row r="1024" ht="15"/>
    <row r="1025" ht="15"/>
    <row r="1026" ht="15"/>
    <row r="1027" ht="15"/>
    <row r="1029" ht="15"/>
    <row r="1031" ht="15"/>
    <row r="1033" ht="15"/>
    <row r="1034" ht="15"/>
    <row r="1035" ht="15"/>
    <row r="1037" ht="15"/>
    <row r="1038" ht="15"/>
    <row r="1039" ht="15"/>
    <row r="1040" ht="15"/>
    <row r="1041" ht="15"/>
    <row r="1042" ht="15"/>
    <row r="1043" ht="15"/>
    <row r="1045" ht="15"/>
    <row r="1046" ht="15"/>
    <row r="1047" ht="15"/>
    <row r="1052" ht="15"/>
    <row r="1053" ht="15"/>
    <row r="1057" ht="15"/>
    <row r="1058" ht="15"/>
    <row r="1059" ht="15"/>
    <row r="1062" ht="15"/>
    <row r="1064" ht="15"/>
    <row r="1068" ht="15"/>
    <row r="1072" ht="15"/>
    <row r="1078" ht="15"/>
    <row r="1079" ht="15"/>
    <row r="1081" ht="15"/>
    <row r="1082" ht="15"/>
    <row r="1084" ht="15"/>
    <row r="1087" ht="15"/>
    <row r="1088" ht="15"/>
    <row r="1090" ht="15"/>
    <row r="1092" ht="15"/>
    <row r="1094" ht="15"/>
    <row r="1096" ht="15"/>
    <row r="1097" ht="15"/>
    <row r="1098" ht="15"/>
    <row r="1100" ht="15"/>
    <row r="1101" ht="15"/>
    <row r="1102" ht="15"/>
    <row r="1103" ht="15"/>
    <row r="1106" ht="15"/>
    <row r="1280" ht="15"/>
    <row r="1281" ht="15"/>
    <row r="1291" ht="15"/>
    <row r="1292" ht="15"/>
    <row r="1293" ht="15"/>
    <row r="1299" ht="15"/>
    <row r="1300" ht="15"/>
    <row r="1301" ht="15"/>
    <row r="1302" ht="15"/>
    <row r="1304" ht="15"/>
    <row r="1307" ht="15"/>
    <row r="1308" ht="15"/>
    <row r="1309" ht="15"/>
    <row r="1310" ht="15"/>
    <row r="1312" ht="15"/>
    <row r="1313" ht="15"/>
    <row r="1315" ht="15"/>
    <row r="1316" ht="15"/>
    <row r="1317" ht="15"/>
    <row r="1318" ht="15"/>
    <row r="1320" ht="15"/>
    <row r="1321" ht="15"/>
    <row r="1322" ht="15"/>
    <row r="1325" ht="15"/>
    <row r="1326" ht="15"/>
    <row r="1329" ht="15"/>
    <row r="1330" ht="15"/>
    <row r="1331" ht="15"/>
    <row r="1332" ht="15"/>
    <row r="1333" ht="15"/>
    <row r="1334" ht="15"/>
    <row r="1335" ht="15"/>
    <row r="1336" ht="15"/>
    <row r="1338" ht="15"/>
    <row r="1340" ht="15"/>
    <row r="1341" ht="15"/>
    <row r="1342" ht="15"/>
    <row r="1345" ht="15"/>
    <row r="1355" ht="15"/>
    <row r="1358" ht="15"/>
    <row r="1359" ht="15"/>
    <row r="1363" ht="15"/>
    <row r="1367" ht="15"/>
    <row r="1370" ht="15"/>
    <row r="1372" ht="15"/>
    <row r="1373" ht="15"/>
    <row r="1376" ht="15"/>
    <row r="1378" ht="15"/>
    <row r="1381" ht="15"/>
    <row r="1382" ht="15"/>
    <row r="1383" ht="15"/>
  </sheetData>
  <dataValidations count="2">
    <dataValidation allowBlank="1" showInputMessage="1" showErrorMessage="1" sqref="E1" xr:uid="{920C6338-E771-4DAE-8C89-92A9093EA4DE}"/>
    <dataValidation type="list" allowBlank="1" showInputMessage="1" showErrorMessage="1" sqref="E2:E18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2"/>
  <sheetViews>
    <sheetView tabSelected="1" workbookViewId="0">
      <selection activeCell="K7" sqref="K7"/>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39081</v>
      </c>
      <c r="B2" s="137" t="s">
        <v>5398</v>
      </c>
      <c r="C2" s="137">
        <v>1</v>
      </c>
      <c r="D2" s="137" t="s">
        <v>32861</v>
      </c>
      <c r="E2" s="137" t="s">
        <v>39082</v>
      </c>
      <c r="F2" s="138">
        <v>45933.880972222221</v>
      </c>
      <c r="G2" s="139">
        <f ca="1">IFERROR(NOW()-F2,"-")</f>
        <v>1.4052318287067465</v>
      </c>
      <c r="H2" s="140">
        <v>45929.455266203702</v>
      </c>
      <c r="I2" s="137" t="str">
        <f>IFERROR(VLOOKUP(D2,DB!A:F,6,0),"")</f>
        <v>SCECO</v>
      </c>
      <c r="J2" s="137" t="str">
        <f>IFERROR(VLOOKUP(D2,DB!A:G,7,0),"")</f>
        <v>In progress</v>
      </c>
      <c r="K2" s="137" t="s">
        <v>39083</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39084</v>
      </c>
      <c r="B3" s="137" t="s">
        <v>5398</v>
      </c>
      <c r="C3" s="137">
        <v>1</v>
      </c>
      <c r="D3" s="137" t="s">
        <v>34463</v>
      </c>
      <c r="E3" s="137" t="s">
        <v>39082</v>
      </c>
      <c r="F3" s="138">
        <v>45926.772847222222</v>
      </c>
      <c r="G3" s="139">
        <f ca="1">IFERROR(NOW()-F3,"-")</f>
        <v>8.5133568287055823</v>
      </c>
      <c r="H3" s="140">
        <v>45927.449074074102</v>
      </c>
      <c r="I3" s="137" t="str">
        <f>IFERROR(VLOOKUP(D3,DB!A:F,6,0),"")</f>
        <v>SCECO</v>
      </c>
      <c r="J3" s="137" t="str">
        <f>IFERROR(VLOOKUP(D3,DB!A:G,7,0),"")</f>
        <v>Weak</v>
      </c>
      <c r="K3" s="137" t="s">
        <v>39083</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39085</v>
      </c>
      <c r="B4" s="137" t="s">
        <v>5398</v>
      </c>
      <c r="C4" s="137">
        <v>1</v>
      </c>
      <c r="D4" s="137" t="s">
        <v>33408</v>
      </c>
      <c r="E4" s="137" t="s">
        <v>38964</v>
      </c>
      <c r="F4" s="138">
        <v>45934.942245370374</v>
      </c>
      <c r="G4" s="139">
        <f ca="1">IFERROR(NOW()-F4,"-")</f>
        <v>0.3439586805543513</v>
      </c>
      <c r="H4" s="140">
        <v>45934.470231481479</v>
      </c>
      <c r="I4" s="137" t="str">
        <f>IFERROR(VLOOKUP(D4,DB!A:F,6,0),"")</f>
        <v>SCECO</v>
      </c>
      <c r="J4" s="137" t="str">
        <f>IFERROR(VLOOKUP(D4,DB!A:G,7,0),"")</f>
        <v>Dead</v>
      </c>
      <c r="K4" s="137" t="s">
        <v>39083</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39086</v>
      </c>
      <c r="B5" s="137" t="str">
        <f>IFERROR(VLOOKUP(D5,DB!A:K,11,0),"")</f>
        <v>R6</v>
      </c>
      <c r="C5" s="137">
        <v>1</v>
      </c>
      <c r="D5" s="137" t="s">
        <v>33684</v>
      </c>
      <c r="E5" s="137" t="s">
        <v>38964</v>
      </c>
      <c r="F5" s="140">
        <v>45933.705324074072</v>
      </c>
      <c r="G5" s="139">
        <f ca="1">IFERROR(NOW()-F5,"-")</f>
        <v>1.5808799768565223</v>
      </c>
      <c r="H5" s="140">
        <v>45933.228229166663</v>
      </c>
      <c r="I5" s="137" t="str">
        <f>IFERROR(VLOOKUP(D5,DB!A:F,6,0),"")</f>
        <v>SCECO</v>
      </c>
      <c r="J5" s="137" t="str">
        <f>IFERROR(VLOOKUP(D5,DB!A:G,7,0),"")</f>
        <v>Weak</v>
      </c>
      <c r="K5" s="137" t="s">
        <v>39087</v>
      </c>
      <c r="L5" s="137" t="str">
        <f>IFERROR(VLOOKUP(D5,DB!A:I,9,0),"")</f>
        <v>Latis</v>
      </c>
    </row>
    <row r="6" spans="1:16383" ht="31.5" customHeight="1">
      <c r="A6" s="137" t="s">
        <v>39088</v>
      </c>
      <c r="B6" s="137" t="str">
        <f>IFERROR(VLOOKUP(D6,DB!A:K,11,0),"")</f>
        <v>R6</v>
      </c>
      <c r="C6" s="137">
        <v>1</v>
      </c>
      <c r="D6" s="137" t="s">
        <v>36815</v>
      </c>
      <c r="E6" s="137" t="s">
        <v>38964</v>
      </c>
      <c r="F6" s="140">
        <v>45935.280729166669</v>
      </c>
      <c r="G6" s="137">
        <f ca="1">IFERROR(NOW()-F6,"-")</f>
        <v>5.474884259456303E-3</v>
      </c>
      <c r="H6" s="140">
        <v>45935.274942129632</v>
      </c>
      <c r="I6" s="137" t="str">
        <f>IFERROR(VLOOKUP(D6,DB!A:F,6,0),"")</f>
        <v>SCECO</v>
      </c>
      <c r="J6" s="137" t="str">
        <f>IFERROR(VLOOKUP(D6,DB!A:G,7,0),"")</f>
        <v>Vandalized</v>
      </c>
      <c r="K6" s="137" t="s">
        <v>39089</v>
      </c>
      <c r="L6" s="137" t="str">
        <f>IFERROR(VLOOKUP(D6,DB!A:I,9,0),"")</f>
        <v>Latis</v>
      </c>
      <c r="M6" s="137"/>
    </row>
    <row r="7" spans="1:16383" ht="31.5" customHeight="1">
      <c r="A7" s="121"/>
      <c r="B7" s="137" t="str">
        <f>IFERROR(VLOOKUP(D7,DB!A:K,11,0),"")</f>
        <v/>
      </c>
      <c r="C7" s="137"/>
      <c r="D7" s="137"/>
      <c r="E7" s="137"/>
      <c r="F7" s="137"/>
      <c r="G7" s="137">
        <f ca="1">IFERROR(NOW()-F7,"-")</f>
        <v>45935.286204050928</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45935.286204050928</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45935.286204050928</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45935.286204050928</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45935.286204050928</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45935.286204050928</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45935.286204050928</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45935.286204050928</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45935.286204050928</v>
      </c>
      <c r="H15" s="137"/>
      <c r="I15" s="137" t="str">
        <f>IFERROR(VLOOKUP(D15,DB!A:F,6,0),"")</f>
        <v/>
      </c>
      <c r="J15" s="137" t="str">
        <f>IFERROR(VLOOKUP(D15,DB!A:G,7,0),"")</f>
        <v/>
      </c>
      <c r="K15" s="137"/>
      <c r="L15" s="126" t="str">
        <f>IFERROR(VLOOKUP(D15,DB!A:I,9,0),"")</f>
        <v/>
      </c>
    </row>
    <row r="16" spans="1:16383" ht="31.5" customHeight="1">
      <c r="A16" s="121"/>
      <c r="B16" s="137" t="str">
        <f>IFERROR(VLOOKUP(D16,DB!A:K,11,0),"")</f>
        <v/>
      </c>
      <c r="C16" s="137"/>
      <c r="D16" s="137"/>
      <c r="E16" s="137"/>
      <c r="F16" s="137"/>
      <c r="G16" s="137">
        <f ca="1">IFERROR(NOW()-F16,"-")</f>
        <v>45935.286204050928</v>
      </c>
      <c r="H16" s="137"/>
      <c r="I16" s="137" t="str">
        <f>IFERROR(VLOOKUP(D16,DB!A:F,6,0),"")</f>
        <v/>
      </c>
      <c r="J16" s="137" t="str">
        <f>IFERROR(VLOOKUP(D16,DB!A:G,7,0),"")</f>
        <v/>
      </c>
      <c r="K16" s="137"/>
      <c r="L16" s="126" t="str">
        <f>IFERROR(VLOOKUP(D16,DB!A:I,9,0),"")</f>
        <v/>
      </c>
    </row>
    <row r="17" spans="1:12" ht="31.5" customHeight="1">
      <c r="A17" s="121"/>
      <c r="B17" s="120" t="str">
        <f>IFERROR(VLOOKUP(D17,DB!A:K,11,0),"")</f>
        <v/>
      </c>
      <c r="C17" s="122"/>
      <c r="D17" s="120"/>
      <c r="E17" s="123"/>
      <c r="F17" s="124"/>
      <c r="G17" s="89">
        <f ca="1">IFERROR(NOW()-F17,"-")</f>
        <v>45935.286204050928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45935.286204050928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45935.286204050928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45935.286204050928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45935.286204050928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45935.286204050928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45935.286204050928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45935.286204050928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45935.286204050928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45935.286204050928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45935.286204050928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45935.286204050928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45935.286204050928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45935.286204050928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45935.286204050928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45935.286204050928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45935.286204050928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45935.286204050928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45935.286204050928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45935.286204050928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45935.286204050928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45935.286204050928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45935.286204050928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45935.286204050928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45935.286204050928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45935.286204050928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45935.286204050928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45935.286204050928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45935.286204050928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45935.286204050928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45935.286204050928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45935.286204050928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45935.286204050928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45935.286204050928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45935.286204050928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45935.286204050928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45935.286204050928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45935.286204050928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45935.286204050928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45935.286204050928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45935.286204050928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45935.286204050928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45935.286204050928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45935.286204050928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45935.286204050928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45935.286204050928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45935.286204050928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45935.286204050928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45935.286204050928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45935.286204050928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45935.286204050928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45935.286204050928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45935.286204050928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45935.286204050928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45935.286204050928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45935.286204050928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45935.286204050928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45935.286204050928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45935.286204050928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45935.286204050928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45935.286204050928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45935.286204050928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45935.286204050928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45935.286204050928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45935.286204050928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45935.286204050928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45935.286204050928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45935.286204050928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45935.286204050928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45935.286204050928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45935.286204050928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45935.286204050928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45935.286204050928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45935.286204050928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45935.286204050928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45935.286204050928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45935.286204050928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45935.286204050928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45935.286204050928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45935.286204050928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45935.286204050928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45935.286204050928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45935.286204050928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45935.286204050928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45935.286204050928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45935.286204050928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45935.286204050928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45935.286204050928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45935.286204050928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45935.286204050928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45935.286204050928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45935.286204050928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45935.286204050928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45935.286204050928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45935.286204050928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45935.286204050928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45935.286204050928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45935.286204050928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45935.286204050928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45935.286204050928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45935.286204050928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45935.286204050928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45935.286204050928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45935.286204050928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45935.286204050928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45935.286204050928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45935.286204050928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45935.286204050928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45935.286204050928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45935.286204050928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45935.286204050928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45935.286204050928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45935.286204050928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45935.286204050928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45935.286204050928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45935.286204050928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45935.286204050928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45935.286204050928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45935.286204050928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45935.286204050928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45935.286204050928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45935.286204050928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45935.286204050928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45935.286204050928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45935.286204050928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45935.286204050928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45935.286204050928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45935.286204050928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45935.286204050928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45935.286204050928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45935.286204050928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45935.286204050928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45935.286204050928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45935.286204050928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45935.286204050928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45935.286204050928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45935.286204050928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45935.286204050928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45935.286204050928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45935.286204050928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45935.286204050928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45935.286204050928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45935.286204050928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45935.286204050928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45935.286204050928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45935.286204050928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45935.286204050928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45935.286204050928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45935.286204050928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45935.286204050928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45935.286204050928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45935.286204050928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45935.286204050928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45935.286204050928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45935.286204050928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45935.286204050928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45935.286204050928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45935.286204050928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45935.286204050928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45935.286204050928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45935.286204050928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45935.286204050928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45935.286204050928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45935.286204050928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45935.286204050928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45935.286204050928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45935.286204050928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45935.286204050928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45935.286204050928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45935.286204050928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45935.286204050928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45935.286204050928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45935.286204050928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45935.286204050928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45935.286204050928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45935.286204050928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45935.286204050928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45935.286204050928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45935.286204050928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45935.286204050928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45935.286204050928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45935.286204050928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45935.286204050928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45935.286204050928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45935.286204050928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45935.286204050928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45935.286204050928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45935.286204050928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45935.286204050928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45935.286204050928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45935.286204050928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45935.286204050928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45935.286204050928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45935.286204050928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45935.286204050928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45935.286204050928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45935.286204050928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45935.286204050928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45935.286204050928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45935.286204050928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45935.286204050928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45935.286204050928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45935.286204050928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45935.286204050928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45935.286204050928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45935.286204050928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45935.286204050928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45935.286204050928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45935.286204050928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45935.286204050928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45935.286204050928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45935.286204050928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45935.286204050928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45935.286204050928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45935.286204050928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45935.286204050928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45935.286204050928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45935.286204050928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45935.286204050928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45935.286204050928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45935.286204050928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45935.286204050928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45935.286204050928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45935.286204050928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45935.286204050928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45935.286204050928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45935.286204050928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45935.286204050928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45935.286204050928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45935.286204050928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45935.286204050928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45935.286204050928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45935.286204050928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45935.286204050928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45935.286204050928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45935.286204050928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45935.286204050928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45935.286204050928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45935.286204050928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45935.286204050928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45935.286204050928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45935.286204050928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45935.286204050928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45935.286204050928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45935.286204050928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45935.286204050928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45935.286204050928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45935.286204050928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45935.286204050928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45935.286204050928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45935.286204050928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45935.286204050928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45935.286204050928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45935.286204050928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45935.286204050928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45935.286204050928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45935.286204050928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45935.286204050928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45935.286204050928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45935.286204050928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45935.286204050928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45935.286204050928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45935.286204050928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45935.286204050928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45935.286204050928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45935.286204050928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45935.286204050928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45935.286204050928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45935.286204050928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45935.286204050928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45935.286204050928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45935.286204050928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45935.286204050928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45935.286204050928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45935.286204050928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45935.286204050928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45935.286204050928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45935.286204050928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45935.286204050928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45935.286204050928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45935.286204050928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45935.286204050928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45935.286204050928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45935.286204050928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45935.286204050928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45935.286204050928</v>
      </c>
      <c r="H302" s="124"/>
      <c r="I302" s="120" t="str">
        <f>IFERROR(VLOOKUP(D302,DB!A:F,6,0),"")</f>
        <v/>
      </c>
      <c r="J302" s="119" t="str">
        <f>IFERROR(VLOOKUP(D302,DB!A:G,7,0),"")</f>
        <v/>
      </c>
      <c r="K302" s="125"/>
      <c r="L302" s="126" t="str">
        <f>IFERROR(VLOOKUP(D302,DB!A:I,9,0),"")</f>
        <v/>
      </c>
    </row>
  </sheetData>
  <dataValidations count="2">
    <dataValidation allowBlank="1" showInputMessage="1" showErrorMessage="1" sqref="E1" xr:uid="{380493DB-286A-4683-AF55-C78F04945A49}"/>
    <dataValidation type="list" allowBlank="1" showInputMessage="1" showErrorMessage="1" sqref="E7:E30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2025-10-05T03:52:48Z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